
<file path=[Content_Types].xml><?xml version="1.0" encoding="utf-8"?>
<Types xmlns="http://schemas.openxmlformats.org/package/2006/content-types">
  <Default Extension="bin" ContentType="application/vnd.openxmlformats-officedocument.spreadsheetml.printerSettings"/>
  <Default Extension="emf" ContentType="image/x-emf"/>
  <Default Extension="rels" ContentType="application/vnd.openxmlformats-package.relationships+xml"/>
  <Default Extension="vml" ContentType="application/vnd.openxmlformats-officedocument.vmlDrawing"/>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omments1.xml" ContentType="application/vnd.openxmlformats-officedocument.spreadsheetml.comments+xml"/>
  <Override PartName="/xl/comments2.xml" ContentType="application/vnd.openxmlformats-officedocument.spreadsheetml.comments+xml"/>
  <Override PartName="/xl/comments3.xml" ContentType="application/vnd.openxmlformats-officedocument.spreadsheetml.comments+xml"/>
  <Override PartName="/xl/comments4.xml" ContentType="application/vnd.openxmlformats-officedocument.spreadsheetml.comments+xml"/>
  <Override PartName="/xl/comments5.xml" ContentType="application/vnd.openxmlformats-officedocument.spreadsheetml.comments+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e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30430"/>
  <workbookPr codeName="ThisWorkbook"/>
  <mc:AlternateContent xmlns:mc="http://schemas.openxmlformats.org/markup-compatibility/2006">
    <mc:Choice Requires="x15">
      <x15ac:absPath xmlns:x15ac="http://schemas.microsoft.com/office/spreadsheetml/2010/11/ac" url="\\ETP-SVR\Data\work\2026業務\00基本\04excelデータ\"/>
    </mc:Choice>
  </mc:AlternateContent>
  <xr:revisionPtr revIDLastSave="0" documentId="13_ncr:1_{AA180B0F-0000-4EE6-94BF-0B68A20ACF4B}" xr6:coauthVersionLast="47" xr6:coauthVersionMax="47" xr10:uidLastSave="{00000000-0000-0000-0000-000000000000}"/>
  <bookViews>
    <workbookView xWindow="-120" yWindow="-120" windowWidth="29040" windowHeight="15720" tabRatio="661" xr2:uid="{00000000-000D-0000-FFFF-FFFF00000000}"/>
  </bookViews>
  <sheets>
    <sheet name="入力" sheetId="32" r:id="rId1"/>
    <sheet name="価格表" sheetId="35" state="hidden" r:id="rId2"/>
    <sheet name="150L,200L" sheetId="37" state="hidden" r:id="rId3"/>
    <sheet name="250L" sheetId="40" state="hidden" r:id="rId4"/>
    <sheet name="300L" sheetId="36" state="hidden" r:id="rId5"/>
    <sheet name="400L以上" sheetId="34" state="hidden" r:id="rId6"/>
    <sheet name="施工費" sheetId="39" r:id="rId7"/>
    <sheet name="R8年3月労務単価" sheetId="41" r:id="rId8"/>
    <sheet name="R8年工費・砕石" sheetId="43" r:id="rId9"/>
    <sheet name="R8年4月燃料費" sheetId="45" r:id="rId10"/>
  </sheets>
  <definedNames>
    <definedName name="_xlnm.Print_Area" localSheetId="2">'150L,200L'!$B$2:$J$58,'150L,200L'!$B$61:$J$100,'150L,200L'!$L$16:$S$49</definedName>
    <definedName name="_xlnm.Print_Area" localSheetId="3">'250L'!$B$2:$J$58,'250L'!$B$61:$J$100,'250L'!$L$16:$S$48</definedName>
    <definedName name="_xlnm.Print_Area" localSheetId="4">'300L'!$B$2:$J$58,'300L'!$B$61:$J$100,'300L'!$L$16:$S$49</definedName>
    <definedName name="_xlnm.Print_Area" localSheetId="5">'400L以上'!$B$2:$J$58,'400L以上'!$L$16:$S$49</definedName>
    <definedName name="_xlnm.Print_Area" localSheetId="6">施工費!$B$2:$J$54,施工費!$L$19:$S$54</definedName>
    <definedName name="_xlnm.Print_Area" localSheetId="0">入力!$B$1:$N$27</definedName>
    <definedName name="qwer" localSheetId="7">#REF!</definedName>
    <definedName name="qwer">#REF!</definedName>
    <definedName name="アメリカ" localSheetId="7">#REF!</definedName>
    <definedName name="アメリカ">#REF!</definedName>
    <definedName name="愛知" localSheetId="7">'R8年3月労務単価'!$X$4:$X$7</definedName>
    <definedName name="愛知">#REF!</definedName>
    <definedName name="愛媛" localSheetId="7">'R8年3月労務単価'!$AN$4:$AN$7</definedName>
    <definedName name="愛媛">#REF!</definedName>
    <definedName name="茨城" localSheetId="7">'R8年3月労務単価'!$J$4:$J$7</definedName>
    <definedName name="茨城">#REF!</definedName>
    <definedName name="印刷1" localSheetId="3">'250L'!印刷1</definedName>
    <definedName name="印刷1" localSheetId="9">#N/A</definedName>
    <definedName name="印刷1" localSheetId="6">施工費!印刷1</definedName>
    <definedName name="印刷1">[0]!印刷1</definedName>
    <definedName name="印刷20" localSheetId="3">'250L'!印刷20</definedName>
    <definedName name="印刷20" localSheetId="9">#N/A</definedName>
    <definedName name="印刷20" localSheetId="6">施工費!印刷20</definedName>
    <definedName name="印刷20">[0]!印刷20</definedName>
    <definedName name="印刷3" localSheetId="3">'250L'!印刷3</definedName>
    <definedName name="印刷3" localSheetId="9">#N/A</definedName>
    <definedName name="印刷3" localSheetId="6">施工費!印刷3</definedName>
    <definedName name="印刷3">[0]!印刷3</definedName>
    <definedName name="岡山" localSheetId="7">'R8年3月労務単価'!$AI$4:$AI$7</definedName>
    <definedName name="岡山">#REF!</definedName>
    <definedName name="沖縄" localSheetId="7">'R8年3月労務単価'!$AW$4:$AW$7</definedName>
    <definedName name="沖縄">#REF!</definedName>
    <definedName name="関東" localSheetId="7">'R8年3月労務単価'!$J$11</definedName>
    <definedName name="関東">#REF!</definedName>
    <definedName name="岩手" localSheetId="7">'R8年3月労務単価'!$E$4:$E$7</definedName>
    <definedName name="岩手">#REF!</definedName>
    <definedName name="岐阜" localSheetId="7">'R8年3月労務単価'!$V$4:$V$7</definedName>
    <definedName name="岐阜">#REF!</definedName>
    <definedName name="宮崎" localSheetId="7">'R8年3月労務単価'!$AU$4:$AU$7</definedName>
    <definedName name="宮崎">#REF!</definedName>
    <definedName name="宮城" localSheetId="7">'R8年3月労務単価'!$F$4:$F$7</definedName>
    <definedName name="宮城">#REF!</definedName>
    <definedName name="京都" localSheetId="7">'R8年3月労務単価'!$AB$4:$AB$7</definedName>
    <definedName name="京都">#REF!</definedName>
    <definedName name="近畿" localSheetId="7">'R8年3月労務単価'!$Z$11</definedName>
    <definedName name="近畿">#REF!</definedName>
    <definedName name="九州" localSheetId="7">'R8年3月労務単価'!$AP$11</definedName>
    <definedName name="九州">#REF!</definedName>
    <definedName name="熊本" localSheetId="7">'R8年3月労務単価'!$AS$4:$AS$7</definedName>
    <definedName name="熊本">#REF!</definedName>
    <definedName name="群馬" localSheetId="7">'R8年3月労務単価'!$L$4:$L$7</definedName>
    <definedName name="群馬">#REF!</definedName>
    <definedName name="広島" localSheetId="7">'R8年3月労務単価'!$AJ$4:$AJ$7</definedName>
    <definedName name="広島">#REF!</definedName>
    <definedName name="香川" localSheetId="7">'R8年3月労務単価'!$AM$4:$AM$7</definedName>
    <definedName name="香川">#REF!</definedName>
    <definedName name="高知" localSheetId="7">'R8年3月労務単価'!$AO$4:$AO$7</definedName>
    <definedName name="高知">#REF!</definedName>
    <definedName name="佐賀" localSheetId="7">'R8年3月労務単価'!$AQ$4:$AQ$7</definedName>
    <definedName name="佐賀">#REF!</definedName>
    <definedName name="埼玉" localSheetId="7">'R8年3月労務単価'!$M$4:$M$7</definedName>
    <definedName name="埼玉">#REF!</definedName>
    <definedName name="三重" localSheetId="7">'R8年3月労務単価'!$Y$4:$Y$7</definedName>
    <definedName name="三重">#REF!</definedName>
    <definedName name="山形" localSheetId="7">'R8年3月労務単価'!$H$4:$H$7</definedName>
    <definedName name="山形">#REF!</definedName>
    <definedName name="山口" localSheetId="7">'R8年3月労務単価'!$AK$4:$AK$7</definedName>
    <definedName name="山口">#REF!</definedName>
    <definedName name="山梨" localSheetId="7">'R8年3月労務単価'!$Q$4:$Q$7</definedName>
    <definedName name="山梨">#REF!</definedName>
    <definedName name="四国" localSheetId="7">'R8年3月労務単価'!$AL$11</definedName>
    <definedName name="四国">#REF!</definedName>
    <definedName name="滋賀" localSheetId="7">'R8年3月労務単価'!$AA$4:$AA$7</definedName>
    <definedName name="滋賀">#REF!</definedName>
    <definedName name="鹿児島" localSheetId="7">'R8年3月労務単価'!$AV$4:$AV$7</definedName>
    <definedName name="鹿児島">#REF!</definedName>
    <definedName name="秋田" localSheetId="7">'R8年3月労務単価'!$G$4:$G$7</definedName>
    <definedName name="秋田">#REF!</definedName>
    <definedName name="新潟" localSheetId="7">'R8年3月労務単価'!$S$4:$S$7</definedName>
    <definedName name="新潟">#REF!</definedName>
    <definedName name="神奈川" localSheetId="7">'R8年3月労務単価'!$P$4:$P$7</definedName>
    <definedName name="神奈川">#REF!</definedName>
    <definedName name="青森" localSheetId="7">'R8年3月労務単価'!$D$4:$D$7</definedName>
    <definedName name="青森">#REF!</definedName>
    <definedName name="静岡" localSheetId="7">'R8年3月労務単価'!$W$4:$W$7</definedName>
    <definedName name="静岡">#REF!</definedName>
    <definedName name="石川" localSheetId="7">'R8年3月労務単価'!$U$4:$U$7</definedName>
    <definedName name="石川">#REF!</definedName>
    <definedName name="千葉" localSheetId="7">'R8年3月労務単価'!$N$4:$N$7</definedName>
    <definedName name="千葉">#REF!</definedName>
    <definedName name="大阪" localSheetId="7">'R8年3月労務単価'!$AC$4:$AC$7</definedName>
    <definedName name="大阪">#REF!</definedName>
    <definedName name="大分" localSheetId="7">'R8年3月労務単価'!$AT$4:$AT$7</definedName>
    <definedName name="大分">#REF!</definedName>
    <definedName name="中国" localSheetId="7">'R8年3月労務単価'!$AG$11</definedName>
    <definedName name="中国">#REF!</definedName>
    <definedName name="中部" localSheetId="7">'R8年3月労務単価'!$V$11</definedName>
    <definedName name="中部">#REF!</definedName>
    <definedName name="長崎" localSheetId="7">'R8年3月労務単価'!$AR$4:$AR$7</definedName>
    <definedName name="長崎">#REF!</definedName>
    <definedName name="長野" localSheetId="7">'R8年3月労務単価'!$R$4:$R$7</definedName>
    <definedName name="長野">#REF!</definedName>
    <definedName name="鳥取" localSheetId="7">'R8年3月労務単価'!$AG$4:$AG$7</definedName>
    <definedName name="鳥取">#REF!</definedName>
    <definedName name="島根" localSheetId="7">'R8年3月労務単価'!$AH$4:$AH$7</definedName>
    <definedName name="島根">#REF!</definedName>
    <definedName name="東京" localSheetId="7">'R8年3月労務単価'!$O$4:$O$7</definedName>
    <definedName name="東京">#REF!</definedName>
    <definedName name="東北" localSheetId="7">'R8年3月労務単価'!$D$11</definedName>
    <definedName name="東北">#REF!</definedName>
    <definedName name="徳島" localSheetId="7">'R8年3月労務単価'!$AL$4:$AL$7</definedName>
    <definedName name="徳島">#REF!</definedName>
    <definedName name="栃木" localSheetId="7">'R8年3月労務単価'!$K$4:$K$7</definedName>
    <definedName name="栃木">#REF!</definedName>
    <definedName name="奈良" localSheetId="7">'R8年3月労務単価'!$AE$4:$AE$7</definedName>
    <definedName name="奈良">#REF!</definedName>
    <definedName name="富山" localSheetId="7">'R8年3月労務単価'!$T$4:$T$7</definedName>
    <definedName name="富山">#REF!</definedName>
    <definedName name="福井" localSheetId="7">'R8年3月労務単価'!$Z$4:$Z$7</definedName>
    <definedName name="福井">#REF!</definedName>
    <definedName name="福岡" localSheetId="7">'R8年3月労務単価'!$AP$4:$AP$7</definedName>
    <definedName name="福岡">#REF!</definedName>
    <definedName name="福島" localSheetId="7">'R8年3月労務単価'!$I$4:$I$7</definedName>
    <definedName name="福島">#REF!</definedName>
    <definedName name="兵庫" localSheetId="7">'R8年3月労務単価'!$AD$4:$AD$7</definedName>
    <definedName name="兵庫">#REF!</definedName>
    <definedName name="北海道" localSheetId="7">'R8年3月労務単価'!$C$4:$C$7</definedName>
    <definedName name="北海道">#REF!</definedName>
    <definedName name="北陸" localSheetId="7">'R8年3月労務単価'!$S$11</definedName>
    <definedName name="北陸">#REF!</definedName>
    <definedName name="和歌山" localSheetId="7">'R8年3月労務単価'!$AF$4:$AF$7</definedName>
    <definedName name="和歌山">#REF!</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calcChain.xml><?xml version="1.0" encoding="utf-8"?>
<calcChain xmlns="http://schemas.openxmlformats.org/spreadsheetml/2006/main">
  <c r="A3" i="45" l="1"/>
  <c r="A4" i="45" s="1"/>
  <c r="P26" i="39" s="1"/>
  <c r="B1" i="43"/>
  <c r="B2" i="43" s="1"/>
  <c r="H27" i="39" s="1"/>
  <c r="B3" i="43" l="1"/>
  <c r="B4" i="43"/>
  <c r="O44" i="39" l="1"/>
  <c r="L36" i="39"/>
  <c r="O26" i="39"/>
  <c r="P44" i="39" l="1"/>
  <c r="J30" i="39"/>
  <c r="A10" i="41"/>
  <c r="A3" i="41"/>
  <c r="A11" i="41"/>
  <c r="A7" i="41"/>
  <c r="Q36" i="39" l="1"/>
  <c r="P43" i="39"/>
  <c r="P25" i="39"/>
  <c r="G15" i="39"/>
  <c r="G11" i="39" s="1"/>
  <c r="G9" i="39"/>
  <c r="G8" i="39"/>
  <c r="A4" i="41"/>
  <c r="A6" i="41"/>
  <c r="A5" i="41"/>
  <c r="H32" i="39" l="1"/>
  <c r="H31" i="39"/>
  <c r="H30" i="39"/>
  <c r="G14" i="39" l="1"/>
  <c r="I17" i="39" l="1"/>
  <c r="I39" i="39" l="1"/>
  <c r="G27" i="39" l="1"/>
  <c r="I7" i="39" l="1"/>
  <c r="I8" i="39"/>
  <c r="I9" i="39"/>
  <c r="O51" i="39" l="1"/>
  <c r="J52" i="39"/>
  <c r="J32" i="39"/>
  <c r="J31" i="39"/>
  <c r="I41" i="39" l="1"/>
  <c r="Q44" i="39" l="1"/>
  <c r="Q45" i="39"/>
  <c r="I27" i="39" l="1"/>
  <c r="I40" i="39"/>
  <c r="I6" i="39" l="1"/>
  <c r="I11" i="39"/>
  <c r="H6" i="37" l="1"/>
  <c r="H6" i="40"/>
  <c r="H6" i="36"/>
  <c r="H6" i="34"/>
  <c r="P38" i="40" l="1"/>
  <c r="O42" i="40"/>
  <c r="P38" i="37"/>
  <c r="O42" i="37" l="1"/>
  <c r="O45" i="40" l="1"/>
  <c r="O44" i="40"/>
  <c r="O43" i="40"/>
  <c r="O45" i="36"/>
  <c r="O44" i="36"/>
  <c r="O43" i="36"/>
  <c r="O42" i="36"/>
  <c r="O45" i="34"/>
  <c r="O44" i="34"/>
  <c r="O43" i="34"/>
  <c r="O42" i="34"/>
  <c r="O54" i="39"/>
  <c r="O53" i="39"/>
  <c r="O52" i="39"/>
  <c r="O45" i="37"/>
  <c r="O44" i="37"/>
  <c r="O43" i="37"/>
  <c r="P38" i="36"/>
  <c r="P38" i="34"/>
  <c r="P34" i="36"/>
  <c r="O34" i="37"/>
  <c r="O23" i="37"/>
  <c r="Q27" i="39"/>
  <c r="P23" i="40"/>
  <c r="P24" i="40"/>
  <c r="Q24" i="40" s="1"/>
  <c r="I24" i="40"/>
  <c r="I25" i="40"/>
  <c r="P23" i="36"/>
  <c r="P24" i="36"/>
  <c r="Q24" i="36" s="1"/>
  <c r="I24" i="36"/>
  <c r="I25" i="36"/>
  <c r="P23" i="34"/>
  <c r="P24" i="34"/>
  <c r="Q24" i="34" s="1"/>
  <c r="I24" i="34"/>
  <c r="I26" i="34" s="1"/>
  <c r="P23" i="37"/>
  <c r="P24" i="37"/>
  <c r="Q24" i="37" s="1"/>
  <c r="I24" i="37"/>
  <c r="I25" i="37"/>
  <c r="I6" i="40"/>
  <c r="G8" i="40"/>
  <c r="I10" i="40"/>
  <c r="P35" i="40"/>
  <c r="Q35" i="40" s="1"/>
  <c r="E4" i="35"/>
  <c r="P35" i="34"/>
  <c r="Q35" i="34" s="1"/>
  <c r="P35" i="36"/>
  <c r="Q35" i="36" s="1"/>
  <c r="P35" i="37"/>
  <c r="Q35" i="37" s="1"/>
  <c r="I6" i="37"/>
  <c r="G8" i="37"/>
  <c r="I10" i="37"/>
  <c r="I6" i="36"/>
  <c r="G8" i="36"/>
  <c r="I10" i="36"/>
  <c r="I6" i="34"/>
  <c r="G8" i="34"/>
  <c r="I10" i="34"/>
  <c r="O23" i="36"/>
  <c r="I26" i="37" l="1"/>
  <c r="I30" i="39"/>
  <c r="O23" i="40"/>
  <c r="Q23" i="40" s="1"/>
  <c r="I26" i="40"/>
  <c r="Q26" i="39"/>
  <c r="O23" i="34"/>
  <c r="Q23" i="34" s="1"/>
  <c r="I26" i="36"/>
  <c r="O34" i="40"/>
  <c r="Q23" i="37"/>
  <c r="O34" i="36"/>
  <c r="Q34" i="36" s="1"/>
  <c r="Q23" i="36"/>
  <c r="O34" i="34"/>
  <c r="Q38" i="37"/>
  <c r="P34" i="37"/>
  <c r="Q34" i="37" s="1"/>
  <c r="P34" i="40"/>
  <c r="P34" i="34"/>
  <c r="J21" i="34"/>
  <c r="J20" i="40"/>
  <c r="J20" i="36"/>
  <c r="J20" i="37"/>
  <c r="J20" i="34"/>
  <c r="Q38" i="36"/>
  <c r="Q38" i="34"/>
  <c r="Q38" i="40"/>
  <c r="H20" i="36"/>
  <c r="I20" i="36" s="1"/>
  <c r="H20" i="34"/>
  <c r="I20" i="34" s="1"/>
  <c r="H20" i="37"/>
  <c r="I20" i="37" s="1"/>
  <c r="H20" i="40"/>
  <c r="I20" i="40" s="1"/>
  <c r="P22" i="37" l="1"/>
  <c r="Q22" i="37" s="1"/>
  <c r="Q26" i="37" s="1"/>
  <c r="H29" i="37" s="1"/>
  <c r="I29" i="37" s="1"/>
  <c r="P22" i="36"/>
  <c r="Q22" i="36" s="1"/>
  <c r="Q26" i="36" s="1"/>
  <c r="H29" i="36" s="1"/>
  <c r="I29" i="36" s="1"/>
  <c r="P22" i="40"/>
  <c r="Q22" i="40" s="1"/>
  <c r="Q26" i="40" s="1"/>
  <c r="Q25" i="40" s="1"/>
  <c r="I32" i="39"/>
  <c r="Q43" i="39"/>
  <c r="Q47" i="39" s="1"/>
  <c r="Q46" i="39" s="1"/>
  <c r="Q25" i="39"/>
  <c r="Q29" i="39" s="1"/>
  <c r="H36" i="39" s="1"/>
  <c r="I36" i="39" s="1"/>
  <c r="P22" i="34"/>
  <c r="Q22" i="34" s="1"/>
  <c r="Q26" i="34" s="1"/>
  <c r="H29" i="34" s="1"/>
  <c r="I29" i="34" s="1"/>
  <c r="Q34" i="40"/>
  <c r="H52" i="39"/>
  <c r="H21" i="40"/>
  <c r="I21" i="40" s="1"/>
  <c r="I22" i="40" s="1"/>
  <c r="H21" i="36"/>
  <c r="I21" i="36" s="1"/>
  <c r="I22" i="36" s="1"/>
  <c r="H21" i="34"/>
  <c r="I21" i="34" s="1"/>
  <c r="I22" i="34" s="1"/>
  <c r="H21" i="37"/>
  <c r="I21" i="37" s="1"/>
  <c r="I22" i="37" s="1"/>
  <c r="Q34" i="34"/>
  <c r="J21" i="36"/>
  <c r="J21" i="40"/>
  <c r="J21" i="37"/>
  <c r="P33" i="34"/>
  <c r="Q33" i="34" s="1"/>
  <c r="P33" i="37"/>
  <c r="Q33" i="37" s="1"/>
  <c r="Q37" i="37" s="1"/>
  <c r="Q36" i="37" s="1"/>
  <c r="P33" i="40"/>
  <c r="Q33" i="40" s="1"/>
  <c r="Q37" i="40" s="1"/>
  <c r="Q36" i="40" s="1"/>
  <c r="P33" i="36"/>
  <c r="Q33" i="36" s="1"/>
  <c r="Q37" i="36" s="1"/>
  <c r="Q36" i="36" s="1"/>
  <c r="H37" i="39" l="1"/>
  <c r="I37" i="39" s="1"/>
  <c r="Q25" i="37"/>
  <c r="Q25" i="36"/>
  <c r="I31" i="39"/>
  <c r="I33" i="39" s="1"/>
  <c r="H29" i="40"/>
  <c r="I29" i="40" s="1"/>
  <c r="Q25" i="34"/>
  <c r="Q37" i="34"/>
  <c r="Q36" i="34" s="1"/>
  <c r="Q28" i="39"/>
  <c r="I43" i="39" l="1"/>
  <c r="I44" i="39" s="1"/>
  <c r="I45" i="39" s="1"/>
  <c r="I52" i="39"/>
  <c r="I53" i="39" s="1"/>
  <c r="H15" i="39" s="1"/>
  <c r="H30" i="36"/>
  <c r="I30" i="36" s="1"/>
  <c r="I31" i="36" s="1"/>
  <c r="I33" i="36" s="1"/>
  <c r="I34" i="36" s="1"/>
  <c r="I35" i="36" s="1"/>
  <c r="I36" i="36" s="1"/>
  <c r="H30" i="37"/>
  <c r="I30" i="37" s="1"/>
  <c r="I31" i="37" s="1"/>
  <c r="I33" i="37" s="1"/>
  <c r="I34" i="37" s="1"/>
  <c r="I35" i="37" s="1"/>
  <c r="I36" i="37" s="1"/>
  <c r="H30" i="40"/>
  <c r="I30" i="40" s="1"/>
  <c r="I31" i="40" s="1"/>
  <c r="I33" i="40" s="1"/>
  <c r="I34" i="40" s="1"/>
  <c r="I35" i="40" s="1"/>
  <c r="I36" i="40" s="1"/>
  <c r="H30" i="34"/>
  <c r="I30" i="34" s="1"/>
  <c r="I31" i="34" s="1"/>
  <c r="I33" i="34" s="1"/>
  <c r="I34" i="34" s="1"/>
  <c r="I35" i="34" s="1"/>
  <c r="I36" i="34" s="1"/>
  <c r="H14" i="39" l="1"/>
  <c r="I14" i="39" s="1"/>
  <c r="H8" i="34"/>
  <c r="I8" i="34" s="1"/>
  <c r="I12" i="34" s="1"/>
  <c r="F14" i="35"/>
  <c r="F12" i="35"/>
  <c r="H8" i="40"/>
  <c r="I8" i="40" s="1"/>
  <c r="I12" i="40" s="1"/>
  <c r="F8" i="35"/>
  <c r="F9" i="35" s="1"/>
  <c r="H8" i="36"/>
  <c r="I8" i="36" s="1"/>
  <c r="I12" i="36" s="1"/>
  <c r="F13" i="35"/>
  <c r="H8" i="37"/>
  <c r="I8" i="37" s="1"/>
  <c r="I12" i="37" s="1"/>
  <c r="F10" i="35"/>
  <c r="F11" i="35" s="1"/>
  <c r="I15" i="39" l="1"/>
  <c r="F24" i="35"/>
  <c r="F18" i="35"/>
  <c r="F16" i="35"/>
  <c r="F17" i="35"/>
  <c r="F20" i="35"/>
  <c r="F15" i="35"/>
  <c r="F19" i="35"/>
  <c r="I19" i="39" l="1"/>
</calcChain>
</file>

<file path=xl/comments1.xml><?xml version="1.0" encoding="utf-8"?>
<comments xmlns="http://schemas.openxmlformats.org/spreadsheetml/2006/main" xmlns:mc="http://schemas.openxmlformats.org/markup-compatibility/2006" xmlns:xr="http://schemas.microsoft.com/office/spreadsheetml/2014/revision" mc:Ignorable="xr">
  <authors>
    <author>エターナルプレザーブ</author>
  </authors>
  <commentList>
    <comment ref="D6" authorId="0" shapeId="0" xr:uid="{00000000-0006-0000-0200-000001000000}">
      <text>
        <r>
          <rPr>
            <b/>
            <sz val="9"/>
            <color indexed="81"/>
            <rFont val="ＭＳ Ｐゴシック"/>
            <family val="3"/>
            <charset val="128"/>
          </rPr>
          <t xml:space="preserve">使用パラリンクの規格を入力
</t>
        </r>
      </text>
    </comment>
    <comment ref="G6" authorId="0" shapeId="0" xr:uid="{00000000-0006-0000-0200-000002000000}">
      <text>
        <r>
          <rPr>
            <b/>
            <sz val="9"/>
            <color indexed="81"/>
            <rFont val="ＭＳ Ｐゴシック"/>
            <family val="3"/>
            <charset val="128"/>
          </rPr>
          <t>施工数量を入力</t>
        </r>
      </text>
    </comment>
    <comment ref="G8" authorId="0" shapeId="0" xr:uid="{00000000-0006-0000-0200-000003000000}">
      <text>
        <r>
          <rPr>
            <b/>
            <sz val="9"/>
            <color indexed="81"/>
            <rFont val="ＭＳ Ｐゴシック"/>
            <family val="3"/>
            <charset val="128"/>
          </rPr>
          <t xml:space="preserve">施工数量を入力
</t>
        </r>
      </text>
    </comment>
    <comment ref="H8" authorId="0" shapeId="0" xr:uid="{00000000-0006-0000-0200-000004000000}">
      <text>
        <r>
          <rPr>
            <b/>
            <sz val="9"/>
            <color indexed="81"/>
            <rFont val="ＭＳ Ｐゴシック"/>
            <family val="3"/>
            <charset val="128"/>
          </rPr>
          <t xml:space="preserve">１．パラリンク敷設費単価内訳の算出結果
</t>
        </r>
      </text>
    </comment>
    <comment ref="H10" authorId="0" shapeId="0" xr:uid="{00000000-0006-0000-0200-000005000000}">
      <text>
        <r>
          <rPr>
            <b/>
            <sz val="9"/>
            <color indexed="81"/>
            <rFont val="ＭＳ Ｐゴシック"/>
            <family val="3"/>
            <charset val="128"/>
          </rPr>
          <t>貸与方式（要返却）につき施工後回収用
トラック仕立て運賃含む</t>
        </r>
      </text>
    </comment>
    <comment ref="H29" authorId="0" shapeId="0" xr:uid="{00000000-0006-0000-0200-000006000000}">
      <text>
        <r>
          <rPr>
            <b/>
            <sz val="9"/>
            <color indexed="81"/>
            <rFont val="ＭＳ Ｐゴシック"/>
            <family val="3"/>
            <charset val="128"/>
          </rPr>
          <t xml:space="preserve">右シート①にて算出
</t>
        </r>
      </text>
    </comment>
    <comment ref="H30" authorId="0" shapeId="0" xr:uid="{00000000-0006-0000-0200-000007000000}">
      <text>
        <r>
          <rPr>
            <b/>
            <sz val="9"/>
            <color indexed="81"/>
            <rFont val="ＭＳ Ｐゴシック"/>
            <family val="3"/>
            <charset val="128"/>
          </rPr>
          <t>右シート②にて算出
または
リース代としてP37とする</t>
        </r>
      </text>
    </comment>
    <comment ref="I36" authorId="0" shapeId="0" xr:uid="{00000000-0006-0000-0200-000008000000}">
      <text>
        <r>
          <rPr>
            <b/>
            <sz val="9"/>
            <color indexed="81"/>
            <rFont val="ＭＳ Ｐゴシック"/>
            <family val="3"/>
            <charset val="128"/>
          </rPr>
          <t xml:space="preserve">合計金額を標準敷設面積2000㎡で割る
</t>
        </r>
      </text>
    </comment>
  </commentList>
</comments>
</file>

<file path=xl/comments2.xml><?xml version="1.0" encoding="utf-8"?>
<comments xmlns="http://schemas.openxmlformats.org/spreadsheetml/2006/main" xmlns:mc="http://schemas.openxmlformats.org/markup-compatibility/2006" xmlns:xr="http://schemas.microsoft.com/office/spreadsheetml/2014/revision" mc:Ignorable="xr">
  <authors>
    <author>エターナルプレザーブ</author>
  </authors>
  <commentList>
    <comment ref="D6" authorId="0" shapeId="0" xr:uid="{00000000-0006-0000-0300-000001000000}">
      <text>
        <r>
          <rPr>
            <b/>
            <sz val="9"/>
            <color indexed="81"/>
            <rFont val="ＭＳ Ｐゴシック"/>
            <family val="3"/>
            <charset val="128"/>
          </rPr>
          <t xml:space="preserve">使用パラリンクの規格を入力
</t>
        </r>
      </text>
    </comment>
    <comment ref="G6" authorId="0" shapeId="0" xr:uid="{00000000-0006-0000-0300-000002000000}">
      <text>
        <r>
          <rPr>
            <b/>
            <sz val="9"/>
            <color indexed="81"/>
            <rFont val="ＭＳ Ｐゴシック"/>
            <family val="3"/>
            <charset val="128"/>
          </rPr>
          <t>施工数量を入力</t>
        </r>
      </text>
    </comment>
    <comment ref="G8" authorId="0" shapeId="0" xr:uid="{00000000-0006-0000-0300-000003000000}">
      <text>
        <r>
          <rPr>
            <b/>
            <sz val="9"/>
            <color indexed="81"/>
            <rFont val="ＭＳ Ｐゴシック"/>
            <family val="3"/>
            <charset val="128"/>
          </rPr>
          <t xml:space="preserve">施工数量を入力
</t>
        </r>
      </text>
    </comment>
    <comment ref="H8" authorId="0" shapeId="0" xr:uid="{00000000-0006-0000-0300-000004000000}">
      <text>
        <r>
          <rPr>
            <b/>
            <sz val="9"/>
            <color indexed="81"/>
            <rFont val="ＭＳ Ｐゴシック"/>
            <family val="3"/>
            <charset val="128"/>
          </rPr>
          <t xml:space="preserve">１．パラリンク敷設費単価内訳の算出結果
</t>
        </r>
      </text>
    </comment>
    <comment ref="H10" authorId="0" shapeId="0" xr:uid="{00000000-0006-0000-0300-000005000000}">
      <text>
        <r>
          <rPr>
            <b/>
            <sz val="9"/>
            <color indexed="81"/>
            <rFont val="ＭＳ Ｐゴシック"/>
            <family val="3"/>
            <charset val="128"/>
          </rPr>
          <t>貸与方式（要返却）につき施工後回収用
トラック仕立て運賃含む</t>
        </r>
      </text>
    </comment>
    <comment ref="H29" authorId="0" shapeId="0" xr:uid="{00000000-0006-0000-0300-000006000000}">
      <text>
        <r>
          <rPr>
            <b/>
            <sz val="9"/>
            <color indexed="81"/>
            <rFont val="ＭＳ Ｐゴシック"/>
            <family val="3"/>
            <charset val="128"/>
          </rPr>
          <t xml:space="preserve">右シート①にて算出
</t>
        </r>
      </text>
    </comment>
    <comment ref="H30" authorId="0" shapeId="0" xr:uid="{00000000-0006-0000-0300-000007000000}">
      <text>
        <r>
          <rPr>
            <b/>
            <sz val="9"/>
            <color indexed="81"/>
            <rFont val="ＭＳ Ｐゴシック"/>
            <family val="3"/>
            <charset val="128"/>
          </rPr>
          <t>右シート②にて算出
または
リース代としてP37とする</t>
        </r>
      </text>
    </comment>
    <comment ref="I36" authorId="0" shapeId="0" xr:uid="{00000000-0006-0000-0300-000008000000}">
      <text>
        <r>
          <rPr>
            <b/>
            <sz val="9"/>
            <color indexed="81"/>
            <rFont val="ＭＳ Ｐゴシック"/>
            <family val="3"/>
            <charset val="128"/>
          </rPr>
          <t xml:space="preserve">合計金額を標準敷設面積2000㎡で割る
</t>
        </r>
      </text>
    </comment>
  </commentList>
</comments>
</file>

<file path=xl/comments3.xml><?xml version="1.0" encoding="utf-8"?>
<comments xmlns="http://schemas.openxmlformats.org/spreadsheetml/2006/main" xmlns:mc="http://schemas.openxmlformats.org/markup-compatibility/2006" xmlns:xr="http://schemas.microsoft.com/office/spreadsheetml/2014/revision" mc:Ignorable="xr">
  <authors>
    <author>エターナルプレザーブ</author>
  </authors>
  <commentList>
    <comment ref="D6" authorId="0" shapeId="0" xr:uid="{00000000-0006-0000-0400-000001000000}">
      <text>
        <r>
          <rPr>
            <b/>
            <sz val="9"/>
            <color indexed="81"/>
            <rFont val="ＭＳ Ｐゴシック"/>
            <family val="3"/>
            <charset val="128"/>
          </rPr>
          <t xml:space="preserve">使用パラリンクの規格を入力
</t>
        </r>
      </text>
    </comment>
    <comment ref="G6" authorId="0" shapeId="0" xr:uid="{00000000-0006-0000-0400-000002000000}">
      <text>
        <r>
          <rPr>
            <b/>
            <sz val="9"/>
            <color indexed="81"/>
            <rFont val="ＭＳ Ｐゴシック"/>
            <family val="3"/>
            <charset val="128"/>
          </rPr>
          <t>施工数量を入力</t>
        </r>
      </text>
    </comment>
    <comment ref="G8" authorId="0" shapeId="0" xr:uid="{00000000-0006-0000-0400-000003000000}">
      <text>
        <r>
          <rPr>
            <b/>
            <sz val="9"/>
            <color indexed="81"/>
            <rFont val="ＭＳ Ｐゴシック"/>
            <family val="3"/>
            <charset val="128"/>
          </rPr>
          <t xml:space="preserve">施工数量を入力
</t>
        </r>
      </text>
    </comment>
    <comment ref="H8" authorId="0" shapeId="0" xr:uid="{00000000-0006-0000-0400-000004000000}">
      <text>
        <r>
          <rPr>
            <b/>
            <sz val="9"/>
            <color indexed="81"/>
            <rFont val="ＭＳ Ｐゴシック"/>
            <family val="3"/>
            <charset val="128"/>
          </rPr>
          <t xml:space="preserve">１．パラリンク敷設費単価内訳の算出結果
</t>
        </r>
      </text>
    </comment>
    <comment ref="H10" authorId="0" shapeId="0" xr:uid="{00000000-0006-0000-0400-000005000000}">
      <text>
        <r>
          <rPr>
            <b/>
            <sz val="9"/>
            <color indexed="81"/>
            <rFont val="ＭＳ Ｐゴシック"/>
            <family val="3"/>
            <charset val="128"/>
          </rPr>
          <t>貸与方式（要返却）につき施工後回収用
トラック仕立て運賃含む</t>
        </r>
      </text>
    </comment>
    <comment ref="H29" authorId="0" shapeId="0" xr:uid="{00000000-0006-0000-0400-000006000000}">
      <text>
        <r>
          <rPr>
            <b/>
            <sz val="9"/>
            <color indexed="81"/>
            <rFont val="ＭＳ Ｐゴシック"/>
            <family val="3"/>
            <charset val="128"/>
          </rPr>
          <t xml:space="preserve">右シート①にて算出
</t>
        </r>
      </text>
    </comment>
    <comment ref="H30" authorId="0" shapeId="0" xr:uid="{00000000-0006-0000-0400-000007000000}">
      <text>
        <r>
          <rPr>
            <b/>
            <sz val="9"/>
            <color indexed="81"/>
            <rFont val="ＭＳ Ｐゴシック"/>
            <family val="3"/>
            <charset val="128"/>
          </rPr>
          <t>右シート②にて算出
または
リース代としてP37とする</t>
        </r>
      </text>
    </comment>
    <comment ref="I36" authorId="0" shapeId="0" xr:uid="{00000000-0006-0000-0400-000008000000}">
      <text>
        <r>
          <rPr>
            <b/>
            <sz val="9"/>
            <color indexed="81"/>
            <rFont val="ＭＳ Ｐゴシック"/>
            <family val="3"/>
            <charset val="128"/>
          </rPr>
          <t xml:space="preserve">合計金額を標準敷設面積2000㎡で割る
</t>
        </r>
      </text>
    </comment>
  </commentList>
</comments>
</file>

<file path=xl/comments4.xml><?xml version="1.0" encoding="utf-8"?>
<comments xmlns="http://schemas.openxmlformats.org/spreadsheetml/2006/main" xmlns:mc="http://schemas.openxmlformats.org/markup-compatibility/2006" xmlns:xr="http://schemas.microsoft.com/office/spreadsheetml/2014/revision" mc:Ignorable="xr">
  <authors>
    <author>エターナルプレザーブ</author>
  </authors>
  <commentList>
    <comment ref="D6" authorId="0" shapeId="0" xr:uid="{00000000-0006-0000-0500-000001000000}">
      <text>
        <r>
          <rPr>
            <b/>
            <sz val="9"/>
            <color indexed="81"/>
            <rFont val="ＭＳ Ｐゴシック"/>
            <family val="3"/>
            <charset val="128"/>
          </rPr>
          <t xml:space="preserve">使用パラリンクの規格を入力
</t>
        </r>
      </text>
    </comment>
    <comment ref="G6" authorId="0" shapeId="0" xr:uid="{00000000-0006-0000-0500-000002000000}">
      <text>
        <r>
          <rPr>
            <b/>
            <sz val="9"/>
            <color indexed="81"/>
            <rFont val="ＭＳ Ｐゴシック"/>
            <family val="3"/>
            <charset val="128"/>
          </rPr>
          <t>施工数量を入力</t>
        </r>
      </text>
    </comment>
    <comment ref="G8" authorId="0" shapeId="0" xr:uid="{00000000-0006-0000-0500-000003000000}">
      <text>
        <r>
          <rPr>
            <b/>
            <sz val="9"/>
            <color indexed="81"/>
            <rFont val="ＭＳ Ｐゴシック"/>
            <family val="3"/>
            <charset val="128"/>
          </rPr>
          <t xml:space="preserve">施工数量を入力
</t>
        </r>
      </text>
    </comment>
    <comment ref="H8" authorId="0" shapeId="0" xr:uid="{00000000-0006-0000-0500-000004000000}">
      <text>
        <r>
          <rPr>
            <b/>
            <sz val="9"/>
            <color indexed="81"/>
            <rFont val="ＭＳ Ｐゴシック"/>
            <family val="3"/>
            <charset val="128"/>
          </rPr>
          <t xml:space="preserve">１．パラリンク敷設費単価内訳の算出結果
</t>
        </r>
      </text>
    </comment>
    <comment ref="H10" authorId="0" shapeId="0" xr:uid="{00000000-0006-0000-0500-000005000000}">
      <text>
        <r>
          <rPr>
            <b/>
            <sz val="9"/>
            <color indexed="81"/>
            <rFont val="ＭＳ Ｐゴシック"/>
            <family val="3"/>
            <charset val="128"/>
          </rPr>
          <t>貸与方式（要返却）につき施工後回収用
トラック仕立て運賃含む</t>
        </r>
      </text>
    </comment>
    <comment ref="H24" authorId="0" shapeId="0" xr:uid="{00000000-0006-0000-0500-000006000000}">
      <text>
        <r>
          <rPr>
            <b/>
            <sz val="9"/>
            <color indexed="81"/>
            <rFont val="ＭＳ Ｐゴシック"/>
            <family val="3"/>
            <charset val="128"/>
          </rPr>
          <t>単価170円/本
必要本数=敷設面積×0.10</t>
        </r>
        <r>
          <rPr>
            <sz val="9"/>
            <color indexed="81"/>
            <rFont val="ＭＳ Ｐゴシック"/>
            <family val="3"/>
            <charset val="128"/>
          </rPr>
          <t xml:space="preserve">
</t>
        </r>
      </text>
    </comment>
    <comment ref="H25" authorId="0" shapeId="0" xr:uid="{00000000-0006-0000-0500-000007000000}">
      <text>
        <r>
          <rPr>
            <b/>
            <sz val="9"/>
            <color indexed="81"/>
            <rFont val="ＭＳ Ｐゴシック"/>
            <family val="3"/>
            <charset val="128"/>
          </rPr>
          <t>100L.150L.200L使用時：1700円/個
250L.300L使用時：
3400円/個</t>
        </r>
      </text>
    </comment>
    <comment ref="H29" authorId="0" shapeId="0" xr:uid="{00000000-0006-0000-0500-000008000000}">
      <text>
        <r>
          <rPr>
            <b/>
            <sz val="9"/>
            <color indexed="81"/>
            <rFont val="ＭＳ Ｐゴシック"/>
            <family val="3"/>
            <charset val="128"/>
          </rPr>
          <t xml:space="preserve">右シート①にて算出
</t>
        </r>
      </text>
    </comment>
    <comment ref="H30" authorId="0" shapeId="0" xr:uid="{00000000-0006-0000-0500-000009000000}">
      <text>
        <r>
          <rPr>
            <b/>
            <sz val="9"/>
            <color indexed="81"/>
            <rFont val="ＭＳ Ｐゴシック"/>
            <family val="3"/>
            <charset val="128"/>
          </rPr>
          <t>右シート②にて算出
または
リース代としてP37とする</t>
        </r>
      </text>
    </comment>
    <comment ref="I36" authorId="0" shapeId="0" xr:uid="{00000000-0006-0000-0500-00000A000000}">
      <text>
        <r>
          <rPr>
            <b/>
            <sz val="9"/>
            <color indexed="81"/>
            <rFont val="ＭＳ Ｐゴシック"/>
            <family val="3"/>
            <charset val="128"/>
          </rPr>
          <t xml:space="preserve">合計金額を標準敷設面積2000㎡で割る
</t>
        </r>
      </text>
    </comment>
  </commentList>
</comments>
</file>

<file path=xl/comments5.xml><?xml version="1.0" encoding="utf-8"?>
<comments xmlns="http://schemas.openxmlformats.org/spreadsheetml/2006/main" xmlns:mc="http://schemas.openxmlformats.org/markup-compatibility/2006" xmlns:xr="http://schemas.microsoft.com/office/spreadsheetml/2014/revision" mc:Ignorable="xr">
  <authors>
    <author>エターナルプレザーブ</author>
  </authors>
  <commentList>
    <comment ref="G14" authorId="0" shapeId="0" xr:uid="{00000000-0006-0000-0600-000001000000}">
      <text>
        <r>
          <rPr>
            <b/>
            <sz val="9"/>
            <color indexed="81"/>
            <rFont val="ＭＳ Ｐゴシック"/>
            <family val="3"/>
            <charset val="128"/>
          </rPr>
          <t xml:space="preserve">施工数量を入力
</t>
        </r>
      </text>
    </comment>
    <comment ref="H14" authorId="0" shapeId="0" xr:uid="{00000000-0006-0000-0600-000002000000}">
      <text>
        <r>
          <rPr>
            <b/>
            <sz val="9"/>
            <color indexed="81"/>
            <rFont val="ＭＳ Ｐゴシック"/>
            <family val="3"/>
            <charset val="128"/>
          </rPr>
          <t xml:space="preserve">１．パラリンク敷設費単価内訳の算出結果
</t>
        </r>
      </text>
    </comment>
    <comment ref="G15" authorId="0" shapeId="0" xr:uid="{00000000-0006-0000-0600-000003000000}">
      <text>
        <r>
          <rPr>
            <b/>
            <sz val="9"/>
            <color indexed="81"/>
            <rFont val="ＭＳ Ｐゴシック"/>
            <family val="3"/>
            <charset val="128"/>
          </rPr>
          <t xml:space="preserve">施工数量を入力
</t>
        </r>
      </text>
    </comment>
    <comment ref="H15" authorId="0" shapeId="0" xr:uid="{00000000-0006-0000-0600-000004000000}">
      <text>
        <r>
          <rPr>
            <b/>
            <sz val="9"/>
            <color indexed="81"/>
            <rFont val="ＭＳ Ｐゴシック"/>
            <family val="3"/>
            <charset val="128"/>
          </rPr>
          <t xml:space="preserve">１．パラリンク敷設費単価内訳の算出結果
</t>
        </r>
      </text>
    </comment>
    <comment ref="H36" authorId="0" shapeId="0" xr:uid="{00000000-0006-0000-0600-000005000000}">
      <text>
        <r>
          <rPr>
            <b/>
            <sz val="9"/>
            <color indexed="81"/>
            <rFont val="ＭＳ Ｐゴシック"/>
            <family val="3"/>
            <charset val="128"/>
          </rPr>
          <t xml:space="preserve">右シート①にて算出
</t>
        </r>
      </text>
    </comment>
    <comment ref="H37" authorId="0" shapeId="0" xr:uid="{00000000-0006-0000-0600-000006000000}">
      <text>
        <r>
          <rPr>
            <b/>
            <sz val="9"/>
            <color indexed="81"/>
            <rFont val="ＭＳ Ｐゴシック"/>
            <family val="3"/>
            <charset val="128"/>
          </rPr>
          <t xml:space="preserve">右シート①にて算出
</t>
        </r>
      </text>
    </comment>
    <comment ref="H40" authorId="0" shapeId="0" xr:uid="{00000000-0006-0000-0600-000007000000}">
      <text>
        <r>
          <rPr>
            <b/>
            <sz val="9"/>
            <color indexed="81"/>
            <rFont val="ＭＳ Ｐゴシック"/>
            <family val="3"/>
            <charset val="128"/>
          </rPr>
          <t>右シート②にて算出
または
リース代としてP37とする</t>
        </r>
      </text>
    </comment>
    <comment ref="I45" authorId="0" shapeId="0" xr:uid="{00000000-0006-0000-0600-000008000000}">
      <text>
        <r>
          <rPr>
            <b/>
            <sz val="9"/>
            <color indexed="81"/>
            <rFont val="ＭＳ Ｐゴシック"/>
            <family val="3"/>
            <charset val="128"/>
          </rPr>
          <t xml:space="preserve">合計金額を標準敷設面積2000㎡で割る
</t>
        </r>
      </text>
    </comment>
    <comment ref="I54" authorId="0" shapeId="0" xr:uid="{00000000-0006-0000-0600-000009000000}">
      <text>
        <r>
          <rPr>
            <b/>
            <sz val="9"/>
            <color indexed="81"/>
            <rFont val="ＭＳ Ｐゴシック"/>
            <family val="3"/>
            <charset val="128"/>
          </rPr>
          <t xml:space="preserve">合計金額を標準敷設面積2000㎡で割る
</t>
        </r>
      </text>
    </comment>
  </commentList>
</comments>
</file>

<file path=xl/sharedStrings.xml><?xml version="1.0" encoding="utf-8"?>
<sst xmlns="http://schemas.openxmlformats.org/spreadsheetml/2006/main" count="1758" uniqueCount="638">
  <si>
    <t>単位</t>
    <rPh sb="0" eb="2">
      <t>タンイ</t>
    </rPh>
    <phoneticPr fontId="6"/>
  </si>
  <si>
    <t>数量</t>
    <rPh sb="0" eb="2">
      <t>スウリョウ</t>
    </rPh>
    <phoneticPr fontId="6"/>
  </si>
  <si>
    <t>備考</t>
    <rPh sb="0" eb="2">
      <t>ビコウ</t>
    </rPh>
    <phoneticPr fontId="6"/>
  </si>
  <si>
    <t>材料費</t>
    <rPh sb="0" eb="3">
      <t>ザイリョウヒ</t>
    </rPh>
    <phoneticPr fontId="6"/>
  </si>
  <si>
    <t>式</t>
    <rPh sb="0" eb="1">
      <t>シキ</t>
    </rPh>
    <phoneticPr fontId="6"/>
  </si>
  <si>
    <t>小計</t>
    <rPh sb="0" eb="2">
      <t>ショウケイ</t>
    </rPh>
    <phoneticPr fontId="6"/>
  </si>
  <si>
    <t>世話役</t>
  </si>
  <si>
    <t>普通作業員</t>
  </si>
  <si>
    <t>運転手（特殊）</t>
  </si>
  <si>
    <t>都道府県名</t>
    <rPh sb="0" eb="4">
      <t>トドウフケン</t>
    </rPh>
    <rPh sb="4" eb="5">
      <t>メイ</t>
    </rPh>
    <phoneticPr fontId="6"/>
  </si>
  <si>
    <t>北海道</t>
    <rPh sb="0" eb="3">
      <t>ホッカイドウ</t>
    </rPh>
    <phoneticPr fontId="6"/>
  </si>
  <si>
    <t>青森</t>
    <rPh sb="0" eb="2">
      <t>アオモリ</t>
    </rPh>
    <phoneticPr fontId="6"/>
  </si>
  <si>
    <t>岩手</t>
    <rPh sb="0" eb="2">
      <t>イワテ</t>
    </rPh>
    <phoneticPr fontId="6"/>
  </si>
  <si>
    <t>宮城</t>
    <rPh sb="0" eb="2">
      <t>ミヤギ</t>
    </rPh>
    <phoneticPr fontId="6"/>
  </si>
  <si>
    <t>秋田</t>
    <rPh sb="0" eb="2">
      <t>アキタ</t>
    </rPh>
    <phoneticPr fontId="6"/>
  </si>
  <si>
    <t>山形</t>
    <rPh sb="0" eb="2">
      <t>ヤマガタ</t>
    </rPh>
    <phoneticPr fontId="6"/>
  </si>
  <si>
    <t>福島</t>
    <rPh sb="0" eb="2">
      <t>フクシマ</t>
    </rPh>
    <phoneticPr fontId="6"/>
  </si>
  <si>
    <t>茨城</t>
    <rPh sb="0" eb="2">
      <t>イバラキ</t>
    </rPh>
    <phoneticPr fontId="6"/>
  </si>
  <si>
    <t>栃木</t>
    <rPh sb="0" eb="2">
      <t>トチギ</t>
    </rPh>
    <phoneticPr fontId="6"/>
  </si>
  <si>
    <t>群馬</t>
    <rPh sb="0" eb="2">
      <t>グンマ</t>
    </rPh>
    <phoneticPr fontId="6"/>
  </si>
  <si>
    <t>埼玉</t>
    <rPh sb="0" eb="2">
      <t>サイタマ</t>
    </rPh>
    <phoneticPr fontId="6"/>
  </si>
  <si>
    <t>千葉</t>
    <rPh sb="0" eb="2">
      <t>チバ</t>
    </rPh>
    <phoneticPr fontId="6"/>
  </si>
  <si>
    <t>東京</t>
    <rPh sb="0" eb="2">
      <t>トウキョウ</t>
    </rPh>
    <phoneticPr fontId="6"/>
  </si>
  <si>
    <t>神奈川</t>
    <rPh sb="0" eb="3">
      <t>カナガワ</t>
    </rPh>
    <phoneticPr fontId="6"/>
  </si>
  <si>
    <t>山梨</t>
    <rPh sb="0" eb="2">
      <t>ヤマナシ</t>
    </rPh>
    <phoneticPr fontId="6"/>
  </si>
  <si>
    <t>長野</t>
    <rPh sb="0" eb="2">
      <t>ナガノ</t>
    </rPh>
    <phoneticPr fontId="6"/>
  </si>
  <si>
    <t>新潟</t>
    <rPh sb="0" eb="2">
      <t>ニイガタ</t>
    </rPh>
    <phoneticPr fontId="6"/>
  </si>
  <si>
    <t>富山</t>
    <rPh sb="0" eb="2">
      <t>トヤマ</t>
    </rPh>
    <phoneticPr fontId="6"/>
  </si>
  <si>
    <t>石川</t>
    <rPh sb="0" eb="2">
      <t>イシカワ</t>
    </rPh>
    <phoneticPr fontId="6"/>
  </si>
  <si>
    <t>岐阜</t>
    <rPh sb="0" eb="2">
      <t>ギフ</t>
    </rPh>
    <phoneticPr fontId="6"/>
  </si>
  <si>
    <t>静岡</t>
    <rPh sb="0" eb="2">
      <t>シズオカ</t>
    </rPh>
    <phoneticPr fontId="6"/>
  </si>
  <si>
    <t>愛知</t>
    <rPh sb="0" eb="2">
      <t>アイチ</t>
    </rPh>
    <phoneticPr fontId="6"/>
  </si>
  <si>
    <t>三重</t>
    <rPh sb="0" eb="2">
      <t>ミエ</t>
    </rPh>
    <phoneticPr fontId="6"/>
  </si>
  <si>
    <t>福井</t>
    <rPh sb="0" eb="2">
      <t>フクイ</t>
    </rPh>
    <phoneticPr fontId="6"/>
  </si>
  <si>
    <t>滋賀</t>
    <rPh sb="0" eb="2">
      <t>シガ</t>
    </rPh>
    <phoneticPr fontId="6"/>
  </si>
  <si>
    <t>京都</t>
    <rPh sb="0" eb="2">
      <t>キョウト</t>
    </rPh>
    <phoneticPr fontId="6"/>
  </si>
  <si>
    <t>大阪</t>
    <rPh sb="0" eb="2">
      <t>オオサカ</t>
    </rPh>
    <phoneticPr fontId="6"/>
  </si>
  <si>
    <t>兵庫</t>
    <rPh sb="0" eb="2">
      <t>ヒョウゴ</t>
    </rPh>
    <phoneticPr fontId="6"/>
  </si>
  <si>
    <t>奈良</t>
    <rPh sb="0" eb="2">
      <t>ナラ</t>
    </rPh>
    <phoneticPr fontId="6"/>
  </si>
  <si>
    <t>和歌山</t>
    <rPh sb="0" eb="3">
      <t>ワカヤマ</t>
    </rPh>
    <phoneticPr fontId="6"/>
  </si>
  <si>
    <t>鳥取</t>
    <rPh sb="0" eb="2">
      <t>トットリ</t>
    </rPh>
    <phoneticPr fontId="6"/>
  </si>
  <si>
    <t>島根</t>
    <rPh sb="0" eb="2">
      <t>シマネ</t>
    </rPh>
    <phoneticPr fontId="6"/>
  </si>
  <si>
    <t>岡山</t>
    <rPh sb="0" eb="2">
      <t>オカヤマ</t>
    </rPh>
    <phoneticPr fontId="6"/>
  </si>
  <si>
    <t>広島</t>
    <rPh sb="0" eb="2">
      <t>ヒロシマ</t>
    </rPh>
    <phoneticPr fontId="6"/>
  </si>
  <si>
    <t>山口</t>
    <rPh sb="0" eb="2">
      <t>ヤマグチ</t>
    </rPh>
    <phoneticPr fontId="6"/>
  </si>
  <si>
    <t>徳島</t>
    <rPh sb="0" eb="2">
      <t>トクシマ</t>
    </rPh>
    <phoneticPr fontId="6"/>
  </si>
  <si>
    <t>香川</t>
    <rPh sb="0" eb="2">
      <t>カガワ</t>
    </rPh>
    <phoneticPr fontId="6"/>
  </si>
  <si>
    <t>愛媛</t>
    <rPh sb="0" eb="2">
      <t>エヒメ</t>
    </rPh>
    <phoneticPr fontId="6"/>
  </si>
  <si>
    <t>高知</t>
    <rPh sb="0" eb="2">
      <t>コウチ</t>
    </rPh>
    <phoneticPr fontId="6"/>
  </si>
  <si>
    <t>福岡</t>
    <rPh sb="0" eb="2">
      <t>フクオカ</t>
    </rPh>
    <phoneticPr fontId="6"/>
  </si>
  <si>
    <t>佐賀</t>
    <rPh sb="0" eb="2">
      <t>サガ</t>
    </rPh>
    <phoneticPr fontId="6"/>
  </si>
  <si>
    <t>長崎</t>
    <rPh sb="0" eb="2">
      <t>ナガサキ</t>
    </rPh>
    <phoneticPr fontId="6"/>
  </si>
  <si>
    <t>熊本</t>
    <rPh sb="0" eb="2">
      <t>クマモト</t>
    </rPh>
    <phoneticPr fontId="6"/>
  </si>
  <si>
    <t>大分</t>
    <rPh sb="0" eb="2">
      <t>オオイタ</t>
    </rPh>
    <phoneticPr fontId="6"/>
  </si>
  <si>
    <t>宮崎</t>
    <rPh sb="0" eb="2">
      <t>ミヤザキ</t>
    </rPh>
    <phoneticPr fontId="6"/>
  </si>
  <si>
    <t>鹿児島</t>
    <rPh sb="0" eb="3">
      <t>カゴシマ</t>
    </rPh>
    <phoneticPr fontId="6"/>
  </si>
  <si>
    <t>沖縄</t>
    <rPh sb="0" eb="2">
      <t>オキナワ</t>
    </rPh>
    <phoneticPr fontId="6"/>
  </si>
  <si>
    <t>地区名</t>
    <rPh sb="0" eb="3">
      <t>チクメイ</t>
    </rPh>
    <phoneticPr fontId="6"/>
  </si>
  <si>
    <t>中部</t>
    <rPh sb="0" eb="2">
      <t>チュウブ</t>
    </rPh>
    <phoneticPr fontId="6"/>
  </si>
  <si>
    <t>東北</t>
    <rPh sb="0" eb="2">
      <t>トウホク</t>
    </rPh>
    <phoneticPr fontId="6"/>
  </si>
  <si>
    <t>関東</t>
    <rPh sb="0" eb="2">
      <t>カントウ</t>
    </rPh>
    <phoneticPr fontId="6"/>
  </si>
  <si>
    <t>北陸</t>
    <rPh sb="0" eb="2">
      <t>ホクリク</t>
    </rPh>
    <phoneticPr fontId="6"/>
  </si>
  <si>
    <t>近畿</t>
    <rPh sb="0" eb="2">
      <t>キンキ</t>
    </rPh>
    <phoneticPr fontId="6"/>
  </si>
  <si>
    <t>中国</t>
    <rPh sb="0" eb="2">
      <t>チュウゴク</t>
    </rPh>
    <phoneticPr fontId="6"/>
  </si>
  <si>
    <t>四国</t>
    <rPh sb="0" eb="2">
      <t>シコク</t>
    </rPh>
    <phoneticPr fontId="6"/>
  </si>
  <si>
    <t>九州</t>
    <rPh sb="0" eb="2">
      <t>キュウシュウ</t>
    </rPh>
    <phoneticPr fontId="6"/>
  </si>
  <si>
    <t>東北</t>
    <rPh sb="0" eb="2">
      <t>トウホク</t>
    </rPh>
    <phoneticPr fontId="4"/>
  </si>
  <si>
    <t>関東</t>
    <rPh sb="0" eb="2">
      <t>カントウ</t>
    </rPh>
    <phoneticPr fontId="4"/>
  </si>
  <si>
    <t>北陸</t>
    <rPh sb="0" eb="2">
      <t>ホクリク</t>
    </rPh>
    <phoneticPr fontId="4"/>
  </si>
  <si>
    <t>中部</t>
    <rPh sb="0" eb="2">
      <t>チュウブ</t>
    </rPh>
    <phoneticPr fontId="4"/>
  </si>
  <si>
    <t>近畿</t>
    <rPh sb="0" eb="2">
      <t>キンキ</t>
    </rPh>
    <phoneticPr fontId="4"/>
  </si>
  <si>
    <t>中国</t>
    <rPh sb="0" eb="2">
      <t>チュウゴク</t>
    </rPh>
    <phoneticPr fontId="4"/>
  </si>
  <si>
    <t>四国</t>
    <rPh sb="0" eb="2">
      <t>シコク</t>
    </rPh>
    <phoneticPr fontId="4"/>
  </si>
  <si>
    <t>九州</t>
    <rPh sb="0" eb="2">
      <t>キュウシュウ</t>
    </rPh>
    <phoneticPr fontId="4"/>
  </si>
  <si>
    <t>沖縄</t>
    <rPh sb="0" eb="2">
      <t>オキナワ</t>
    </rPh>
    <phoneticPr fontId="4"/>
  </si>
  <si>
    <t>北海道</t>
    <rPh sb="0" eb="3">
      <t>ホッカイドウ</t>
    </rPh>
    <phoneticPr fontId="4"/>
  </si>
  <si>
    <t>(円/㎡)</t>
  </si>
  <si>
    <t>名称</t>
    <rPh sb="0" eb="2">
      <t>メイショウ</t>
    </rPh>
    <phoneticPr fontId="6"/>
  </si>
  <si>
    <t>規格</t>
    <rPh sb="0" eb="2">
      <t>キカク</t>
    </rPh>
    <phoneticPr fontId="6"/>
  </si>
  <si>
    <t>単価</t>
    <rPh sb="0" eb="2">
      <t>タンカ</t>
    </rPh>
    <phoneticPr fontId="6"/>
  </si>
  <si>
    <t>金額</t>
    <rPh sb="0" eb="2">
      <t>キンガク</t>
    </rPh>
    <phoneticPr fontId="6"/>
  </si>
  <si>
    <t>摘要</t>
    <rPh sb="0" eb="2">
      <t>テキヨウ</t>
    </rPh>
    <phoneticPr fontId="6"/>
  </si>
  <si>
    <t>　　パラリンク</t>
    <phoneticPr fontId="6"/>
  </si>
  <si>
    <t>　</t>
    <phoneticPr fontId="6"/>
  </si>
  <si>
    <t>２．敷設費</t>
    <rPh sb="2" eb="4">
      <t>フセツ</t>
    </rPh>
    <rPh sb="4" eb="5">
      <t>ヒ</t>
    </rPh>
    <phoneticPr fontId="6"/>
  </si>
  <si>
    <t>単価内訳1</t>
    <rPh sb="0" eb="2">
      <t>タンカ</t>
    </rPh>
    <rPh sb="2" eb="4">
      <t>ウチワケ</t>
    </rPh>
    <phoneticPr fontId="6"/>
  </si>
  <si>
    <t>３．パラリンク敷設冶具</t>
    <rPh sb="7" eb="9">
      <t>フセツ</t>
    </rPh>
    <rPh sb="9" eb="10">
      <t>ジ</t>
    </rPh>
    <rPh sb="10" eb="11">
      <t>グ</t>
    </rPh>
    <phoneticPr fontId="6"/>
  </si>
  <si>
    <t>合計</t>
    <rPh sb="0" eb="2">
      <t>ゴウケイ</t>
    </rPh>
    <phoneticPr fontId="6"/>
  </si>
  <si>
    <t>１．パラリンク敷設費単価内訳</t>
    <rPh sb="7" eb="9">
      <t>フセツ</t>
    </rPh>
    <rPh sb="9" eb="10">
      <t>ヒ</t>
    </rPh>
    <rPh sb="10" eb="12">
      <t>タンカ</t>
    </rPh>
    <rPh sb="12" eb="14">
      <t>ウチワケ</t>
    </rPh>
    <phoneticPr fontId="6"/>
  </si>
  <si>
    <t>労務費</t>
    <rPh sb="0" eb="3">
      <t>ロウムヒ</t>
    </rPh>
    <phoneticPr fontId="6"/>
  </si>
  <si>
    <t>　世話役</t>
    <rPh sb="1" eb="4">
      <t>セワヤク</t>
    </rPh>
    <phoneticPr fontId="6"/>
  </si>
  <si>
    <t>人</t>
    <rPh sb="0" eb="1">
      <t>ニン</t>
    </rPh>
    <phoneticPr fontId="6"/>
  </si>
  <si>
    <t>　普通作業員</t>
    <rPh sb="1" eb="3">
      <t>フツウ</t>
    </rPh>
    <rPh sb="3" eb="6">
      <t>サギョウイン</t>
    </rPh>
    <phoneticPr fontId="6"/>
  </si>
  <si>
    <t>日</t>
    <rPh sb="0" eb="1">
      <t>ニチ</t>
    </rPh>
    <phoneticPr fontId="6"/>
  </si>
  <si>
    <t>　パラピン</t>
    <phoneticPr fontId="6"/>
  </si>
  <si>
    <t>本</t>
    <rPh sb="0" eb="1">
      <t>ホン</t>
    </rPh>
    <phoneticPr fontId="6"/>
  </si>
  <si>
    <t>軽油</t>
    <rPh sb="0" eb="2">
      <t>ケイユ</t>
    </rPh>
    <phoneticPr fontId="6"/>
  </si>
  <si>
    <t>ℓ</t>
    <phoneticPr fontId="6"/>
  </si>
  <si>
    <t>機械損料</t>
    <rPh sb="0" eb="2">
      <t>キカイ</t>
    </rPh>
    <rPh sb="2" eb="4">
      <t>ソンリョウ</t>
    </rPh>
    <phoneticPr fontId="6"/>
  </si>
  <si>
    <t>重機運転経費</t>
    <rPh sb="0" eb="2">
      <t>ジュウキ</t>
    </rPh>
    <rPh sb="2" eb="4">
      <t>ウンテン</t>
    </rPh>
    <rPh sb="4" eb="6">
      <t>ケイヒ</t>
    </rPh>
    <phoneticPr fontId="6"/>
  </si>
  <si>
    <t>　バックホウ</t>
    <phoneticPr fontId="6"/>
  </si>
  <si>
    <t>代価①</t>
    <rPh sb="0" eb="2">
      <t>ダイカ</t>
    </rPh>
    <phoneticPr fontId="6"/>
  </si>
  <si>
    <t>　トラッククレーン（荷卸）</t>
    <rPh sb="10" eb="11">
      <t>ニ</t>
    </rPh>
    <rPh sb="11" eb="12">
      <t>オロシ</t>
    </rPh>
    <phoneticPr fontId="6"/>
  </si>
  <si>
    <t>代価②</t>
    <rPh sb="0" eb="2">
      <t>ダイカ</t>
    </rPh>
    <phoneticPr fontId="6"/>
  </si>
  <si>
    <t>諸経費</t>
    <rPh sb="0" eb="3">
      <t>ショケイヒ</t>
    </rPh>
    <phoneticPr fontId="6"/>
  </si>
  <si>
    <t>施工単価　</t>
    <rPh sb="0" eb="2">
      <t>セコウ</t>
    </rPh>
    <rPh sb="2" eb="4">
      <t>タンカ</t>
    </rPh>
    <phoneticPr fontId="6"/>
  </si>
  <si>
    <t>円/㎡</t>
    <rPh sb="0" eb="1">
      <t>エン</t>
    </rPh>
    <phoneticPr fontId="6"/>
  </si>
  <si>
    <t>２．吊冶具損料</t>
    <rPh sb="2" eb="3">
      <t>ツリ</t>
    </rPh>
    <rPh sb="3" eb="4">
      <t>ジ</t>
    </rPh>
    <rPh sb="4" eb="5">
      <t>グ</t>
    </rPh>
    <rPh sb="5" eb="7">
      <t>ソンリョウ</t>
    </rPh>
    <phoneticPr fontId="6"/>
  </si>
  <si>
    <t>品名</t>
    <rPh sb="0" eb="2">
      <t>ヒンメイ</t>
    </rPh>
    <phoneticPr fontId="6"/>
  </si>
  <si>
    <t>　　パラリンク吊冶具</t>
    <rPh sb="7" eb="8">
      <t>ツリ</t>
    </rPh>
    <rPh sb="8" eb="9">
      <t>ジ</t>
    </rPh>
    <rPh sb="9" eb="10">
      <t>グ</t>
    </rPh>
    <phoneticPr fontId="6"/>
  </si>
  <si>
    <t>専用吊冶具（1ｔ）</t>
    <rPh sb="0" eb="2">
      <t>センヨウ</t>
    </rPh>
    <rPh sb="2" eb="3">
      <t>ツリ</t>
    </rPh>
    <rPh sb="3" eb="4">
      <t>ジ</t>
    </rPh>
    <rPh sb="4" eb="5">
      <t>グ</t>
    </rPh>
    <phoneticPr fontId="6"/>
  </si>
  <si>
    <t>返却運賃込み</t>
    <rPh sb="0" eb="2">
      <t>ヘンキャク</t>
    </rPh>
    <rPh sb="2" eb="4">
      <t>ウンチン</t>
    </rPh>
    <rPh sb="4" eb="5">
      <t>コ</t>
    </rPh>
    <phoneticPr fontId="6"/>
  </si>
  <si>
    <t>φ7ｍｍ</t>
    <phoneticPr fontId="6"/>
  </si>
  <si>
    <t>個</t>
    <rPh sb="0" eb="1">
      <t>コ</t>
    </rPh>
    <phoneticPr fontId="6"/>
  </si>
  <si>
    <t>250L-300L時</t>
    <rPh sb="9" eb="10">
      <t>トキ</t>
    </rPh>
    <phoneticPr fontId="6"/>
  </si>
  <si>
    <t>250L</t>
    <phoneticPr fontId="6"/>
  </si>
  <si>
    <t>下記参照</t>
    <rPh sb="0" eb="2">
      <t>カキ</t>
    </rPh>
    <rPh sb="2" eb="4">
      <t>サンショウ</t>
    </rPh>
    <phoneticPr fontId="6"/>
  </si>
  <si>
    <t>パラリンク品番</t>
    <rPh sb="5" eb="7">
      <t>ヒンバン</t>
    </rPh>
    <phoneticPr fontId="6"/>
  </si>
  <si>
    <t>ロール長</t>
    <rPh sb="3" eb="4">
      <t>チョウ</t>
    </rPh>
    <phoneticPr fontId="6"/>
  </si>
  <si>
    <t>250m</t>
    <phoneticPr fontId="6"/>
  </si>
  <si>
    <t>n=25*2000/1100=46個</t>
    <rPh sb="17" eb="18">
      <t>コ</t>
    </rPh>
    <phoneticPr fontId="6"/>
  </si>
  <si>
    <t>200L</t>
    <phoneticPr fontId="6"/>
  </si>
  <si>
    <t>150L</t>
    <phoneticPr fontId="6"/>
  </si>
  <si>
    <t>メーカー価格表</t>
    <rPh sb="4" eb="6">
      <t>カカク</t>
    </rPh>
    <rPh sb="6" eb="7">
      <t>ヒョウ</t>
    </rPh>
    <phoneticPr fontId="6"/>
  </si>
  <si>
    <t>パラリンクL</t>
    <phoneticPr fontId="6"/>
  </si>
  <si>
    <t>品　番</t>
    <rPh sb="0" eb="1">
      <t>シナ</t>
    </rPh>
    <rPh sb="2" eb="3">
      <t>バン</t>
    </rPh>
    <phoneticPr fontId="6"/>
  </si>
  <si>
    <t>（円/m2）</t>
    <rPh sb="1" eb="2">
      <t>エン</t>
    </rPh>
    <phoneticPr fontId="6"/>
  </si>
  <si>
    <t>100L</t>
    <phoneticPr fontId="6"/>
  </si>
  <si>
    <t>150L</t>
    <phoneticPr fontId="6"/>
  </si>
  <si>
    <t>200L</t>
    <phoneticPr fontId="6"/>
  </si>
  <si>
    <t>250L</t>
    <phoneticPr fontId="6"/>
  </si>
  <si>
    <t>300L</t>
    <phoneticPr fontId="6"/>
  </si>
  <si>
    <t>400L</t>
    <phoneticPr fontId="6"/>
  </si>
  <si>
    <t>500L</t>
    <phoneticPr fontId="6"/>
  </si>
  <si>
    <t>600L</t>
    <phoneticPr fontId="6"/>
  </si>
  <si>
    <t>700L</t>
    <phoneticPr fontId="6"/>
  </si>
  <si>
    <t>800L</t>
    <phoneticPr fontId="6"/>
  </si>
  <si>
    <t>トラッククレーン賃料の地方の選択</t>
    <rPh sb="8" eb="10">
      <t>チンリョウ</t>
    </rPh>
    <rPh sb="11" eb="13">
      <t>チホウ</t>
    </rPh>
    <rPh sb="14" eb="16">
      <t>センタク</t>
    </rPh>
    <phoneticPr fontId="4"/>
  </si>
  <si>
    <t>設計労務単価の県の入力</t>
    <rPh sb="0" eb="2">
      <t>セッケイ</t>
    </rPh>
    <rPh sb="2" eb="4">
      <t>ロウム</t>
    </rPh>
    <rPh sb="4" eb="6">
      <t>タンカ</t>
    </rPh>
    <rPh sb="7" eb="8">
      <t>ケン</t>
    </rPh>
    <rPh sb="9" eb="11">
      <t>ニュウリョク</t>
    </rPh>
    <phoneticPr fontId="4"/>
  </si>
  <si>
    <t>※年度がかわった場合は、『セルの書式設定－表示形式－ユーザー定義』にて年を変更する。</t>
    <rPh sb="1" eb="3">
      <t>ネンド</t>
    </rPh>
    <rPh sb="8" eb="10">
      <t>バアイ</t>
    </rPh>
    <rPh sb="16" eb="18">
      <t>ショシキ</t>
    </rPh>
    <rPh sb="18" eb="20">
      <t>セッテイ</t>
    </rPh>
    <rPh sb="21" eb="23">
      <t>ヒョウジ</t>
    </rPh>
    <rPh sb="23" eb="25">
      <t>ケイシキ</t>
    </rPh>
    <rPh sb="30" eb="32">
      <t>テイギ</t>
    </rPh>
    <rPh sb="35" eb="36">
      <t>ネン</t>
    </rPh>
    <rPh sb="37" eb="39">
      <t>ヘンコウ</t>
    </rPh>
    <phoneticPr fontId="4"/>
  </si>
  <si>
    <t>※設計労務単価の年度を入力する</t>
    <rPh sb="1" eb="3">
      <t>セッケイ</t>
    </rPh>
    <rPh sb="3" eb="5">
      <t>ロウム</t>
    </rPh>
    <rPh sb="5" eb="7">
      <t>タンカ</t>
    </rPh>
    <rPh sb="8" eb="10">
      <t>ネンド</t>
    </rPh>
    <rPh sb="11" eb="13">
      <t>ニュウリョク</t>
    </rPh>
    <phoneticPr fontId="4"/>
  </si>
  <si>
    <t>1．年度当初に単価を入力する</t>
    <rPh sb="2" eb="4">
      <t>ネンド</t>
    </rPh>
    <rPh sb="4" eb="6">
      <t>トウショ</t>
    </rPh>
    <rPh sb="7" eb="9">
      <t>タンカ</t>
    </rPh>
    <rPh sb="10" eb="12">
      <t>ニュウリョク</t>
    </rPh>
    <phoneticPr fontId="4"/>
  </si>
  <si>
    <t>　　燃料費（軽油）、機械損料の工事する県における単価を入れる（O34、O35）</t>
    <rPh sb="2" eb="5">
      <t>ネンリョウヒ</t>
    </rPh>
    <rPh sb="6" eb="8">
      <t>ケイユ</t>
    </rPh>
    <rPh sb="10" eb="12">
      <t>キカイ</t>
    </rPh>
    <rPh sb="12" eb="14">
      <t>ソンリョウ</t>
    </rPh>
    <phoneticPr fontId="6"/>
  </si>
  <si>
    <t>　　燃料費（軽油）、機械損料の工事する県における単価を入れる（O24、O25）</t>
    <rPh sb="2" eb="5">
      <t>ネンリョウヒ</t>
    </rPh>
    <rPh sb="6" eb="8">
      <t>ケイユ</t>
    </rPh>
    <rPh sb="10" eb="12">
      <t>キカイ</t>
    </rPh>
    <rPh sb="12" eb="14">
      <t>ソンリョウ</t>
    </rPh>
    <phoneticPr fontId="6"/>
  </si>
  <si>
    <t>・労務単価ワークシートにおいて</t>
    <rPh sb="1" eb="3">
      <t>ロウム</t>
    </rPh>
    <rPh sb="3" eb="5">
      <t>タンカ</t>
    </rPh>
    <phoneticPr fontId="6"/>
  </si>
  <si>
    <t>・下記の背景が黄色の部分の入力</t>
    <rPh sb="1" eb="3">
      <t>カキ</t>
    </rPh>
    <rPh sb="4" eb="6">
      <t>ハイケイ</t>
    </rPh>
    <rPh sb="7" eb="9">
      <t>キイロ</t>
    </rPh>
    <rPh sb="10" eb="12">
      <t>ブブン</t>
    </rPh>
    <rPh sb="13" eb="15">
      <t>ニュウリョク</t>
    </rPh>
    <phoneticPr fontId="4"/>
  </si>
  <si>
    <t>㎡</t>
    <phoneticPr fontId="6"/>
  </si>
  <si>
    <t>200L  1ロール当り（L=250m　A＝1100㎡）25個</t>
    <phoneticPr fontId="6"/>
  </si>
  <si>
    <t>※燃料費数量積算基準の年度を入力する</t>
    <rPh sb="1" eb="4">
      <t>ネンリョウヒ</t>
    </rPh>
    <rPh sb="4" eb="6">
      <t>スウリョウ</t>
    </rPh>
    <rPh sb="6" eb="8">
      <t>セキサン</t>
    </rPh>
    <rPh sb="8" eb="10">
      <t>キジュン</t>
    </rPh>
    <rPh sb="11" eb="13">
      <t>ネンド</t>
    </rPh>
    <rPh sb="14" eb="16">
      <t>ニュウリョク</t>
    </rPh>
    <phoneticPr fontId="4"/>
  </si>
  <si>
    <t>パラリンク400L以上 敷設工費用内訳</t>
    <rPh sb="9" eb="11">
      <t>イジョウ</t>
    </rPh>
    <rPh sb="12" eb="14">
      <t>フセツ</t>
    </rPh>
    <rPh sb="14" eb="15">
      <t>コウ</t>
    </rPh>
    <rPh sb="15" eb="16">
      <t>ヒ</t>
    </rPh>
    <rPh sb="16" eb="17">
      <t>ヨウ</t>
    </rPh>
    <rPh sb="17" eb="19">
      <t>ウチワケ</t>
    </rPh>
    <phoneticPr fontId="6"/>
  </si>
  <si>
    <t>㎡</t>
    <phoneticPr fontId="6"/>
  </si>
  <si>
    <t>㎡</t>
    <phoneticPr fontId="6"/>
  </si>
  <si>
    <t>敷設費のみ</t>
    <rPh sb="0" eb="2">
      <t>フセツ</t>
    </rPh>
    <rPh sb="2" eb="3">
      <t>ヒ</t>
    </rPh>
    <phoneticPr fontId="6"/>
  </si>
  <si>
    <t>50L</t>
    <phoneticPr fontId="6"/>
  </si>
  <si>
    <t>300m</t>
    <phoneticPr fontId="6"/>
  </si>
  <si>
    <t>n=25*2000/1320=38個</t>
    <rPh sb="17" eb="18">
      <t>コ</t>
    </rPh>
    <phoneticPr fontId="6"/>
  </si>
  <si>
    <t>50L  1ロール当り（L=300m　A＝1320㎡）25個</t>
    <phoneticPr fontId="6"/>
  </si>
  <si>
    <t>100L  1ロール当り（L=300m　A＝1320㎡）25個</t>
    <phoneticPr fontId="6"/>
  </si>
  <si>
    <t>230m</t>
    <phoneticPr fontId="6"/>
  </si>
  <si>
    <t>300L  1ロール当り（L=230m　A＝1012㎡）25個</t>
    <phoneticPr fontId="6"/>
  </si>
  <si>
    <t>n=25*2000/1012=50個</t>
    <rPh sb="17" eb="18">
      <t>コ</t>
    </rPh>
    <phoneticPr fontId="6"/>
  </si>
  <si>
    <t>900L</t>
    <phoneticPr fontId="6"/>
  </si>
  <si>
    <t>1000L</t>
    <phoneticPr fontId="6"/>
  </si>
  <si>
    <t>0.023個／㎡</t>
    <rPh sb="5" eb="6">
      <t>コ</t>
    </rPh>
    <phoneticPr fontId="6"/>
  </si>
  <si>
    <t>50L-200L時</t>
    <rPh sb="8" eb="9">
      <t>トキ</t>
    </rPh>
    <phoneticPr fontId="6"/>
  </si>
  <si>
    <t>小計</t>
    <rPh sb="0" eb="1">
      <t>ショウ</t>
    </rPh>
    <rPh sb="1" eb="2">
      <t>ケイ</t>
    </rPh>
    <phoneticPr fontId="6"/>
  </si>
  <si>
    <t>計①の1％</t>
    <rPh sb="0" eb="1">
      <t>ケイ</t>
    </rPh>
    <phoneticPr fontId="6"/>
  </si>
  <si>
    <t>計①（材料費除く）</t>
    <rPh sb="0" eb="1">
      <t>ケイ</t>
    </rPh>
    <rPh sb="3" eb="6">
      <t>ザイリョウヒ</t>
    </rPh>
    <rPh sb="6" eb="7">
      <t>ノゾ</t>
    </rPh>
    <phoneticPr fontId="6"/>
  </si>
  <si>
    <t>0.1本／㎡</t>
    <rPh sb="3" eb="4">
      <t>ホン</t>
    </rPh>
    <phoneticPr fontId="6"/>
  </si>
  <si>
    <t>2000㎡当り</t>
    <phoneticPr fontId="6"/>
  </si>
  <si>
    <t>250L  1ロール当り（L=250m　A＝1100㎡）25個</t>
    <phoneticPr fontId="6"/>
  </si>
  <si>
    <t>0.025個／㎡</t>
    <rPh sb="5" eb="6">
      <t>コ</t>
    </rPh>
    <phoneticPr fontId="6"/>
  </si>
  <si>
    <t xml:space="preserve">	</t>
  </si>
  <si>
    <t>品　番</t>
    <rPh sb="0" eb="1">
      <t>ヒン</t>
    </rPh>
    <rPh sb="2" eb="3">
      <t>バン</t>
    </rPh>
    <phoneticPr fontId="6"/>
  </si>
  <si>
    <t>施工単価</t>
    <rPh sb="0" eb="2">
      <t>セコウ</t>
    </rPh>
    <rPh sb="2" eb="4">
      <t>タンカ</t>
    </rPh>
    <phoneticPr fontId="6"/>
  </si>
  <si>
    <t>白線用石灰等</t>
    <rPh sb="0" eb="2">
      <t>ハクセン</t>
    </rPh>
    <rPh sb="2" eb="3">
      <t>ヨウ</t>
    </rPh>
    <rPh sb="3" eb="5">
      <t>セッカイ</t>
    </rPh>
    <rPh sb="5" eb="6">
      <t>トウ</t>
    </rPh>
    <phoneticPr fontId="6"/>
  </si>
  <si>
    <t>150L  1ロール当り（L=250m　A＝1100㎡）25個</t>
    <phoneticPr fontId="6"/>
  </si>
  <si>
    <t>排出ガス対策型（第２次基準値）</t>
    <phoneticPr fontId="6"/>
  </si>
  <si>
    <t>　バックホウ運転</t>
    <rPh sb="6" eb="8">
      <t>ウンテン</t>
    </rPh>
    <phoneticPr fontId="6"/>
  </si>
  <si>
    <t>　トラッククレーン運転</t>
    <rPh sb="9" eb="11">
      <t>ウンテン</t>
    </rPh>
    <phoneticPr fontId="6"/>
  </si>
  <si>
    <t>　接続金具</t>
    <rPh sb="1" eb="3">
      <t>セツゾク</t>
    </rPh>
    <rPh sb="3" eb="5">
      <t>カナグ</t>
    </rPh>
    <phoneticPr fontId="6"/>
  </si>
  <si>
    <t>タイプ１</t>
    <phoneticPr fontId="6"/>
  </si>
  <si>
    <t>タイプ２</t>
    <phoneticPr fontId="6"/>
  </si>
  <si>
    <t>※燃料費単価の年度を入力する</t>
    <rPh sb="1" eb="4">
      <t>ネンリョウヒ</t>
    </rPh>
    <rPh sb="4" eb="6">
      <t>タンカ</t>
    </rPh>
    <rPh sb="7" eb="9">
      <t>ネンド</t>
    </rPh>
    <rPh sb="10" eb="12">
      <t>ニュウリョク</t>
    </rPh>
    <phoneticPr fontId="4"/>
  </si>
  <si>
    <t>※機械損料単価の年度を入力する</t>
    <phoneticPr fontId="4"/>
  </si>
  <si>
    <t xml:space="preserve">　　　　 </t>
    <phoneticPr fontId="6"/>
  </si>
  <si>
    <t>　　　　　</t>
    <phoneticPr fontId="6"/>
  </si>
  <si>
    <t>名　称</t>
    <rPh sb="0" eb="1">
      <t>ナ</t>
    </rPh>
    <rPh sb="2" eb="3">
      <t>ショウ</t>
    </rPh>
    <phoneticPr fontId="6"/>
  </si>
  <si>
    <t>運転１日当たり単価表</t>
    <rPh sb="0" eb="2">
      <t>ウンテン</t>
    </rPh>
    <rPh sb="3" eb="4">
      <t>ニチ</t>
    </rPh>
    <rPh sb="4" eb="5">
      <t>ア</t>
    </rPh>
    <rPh sb="7" eb="9">
      <t>タンカ</t>
    </rPh>
    <rPh sb="9" eb="10">
      <t>ヒョウ</t>
    </rPh>
    <phoneticPr fontId="6"/>
  </si>
  <si>
    <t>運転手（特殊）</t>
    <rPh sb="0" eb="3">
      <t>ウンテンシュ</t>
    </rPh>
    <rPh sb="4" eb="6">
      <t>トクシュ</t>
    </rPh>
    <phoneticPr fontId="6"/>
  </si>
  <si>
    <t>燃料費</t>
    <rPh sb="0" eb="1">
      <t>ネン</t>
    </rPh>
    <rPh sb="1" eb="2">
      <t>リョウ</t>
    </rPh>
    <rPh sb="2" eb="3">
      <t>ヒ</t>
    </rPh>
    <phoneticPr fontId="6"/>
  </si>
  <si>
    <t>諸雑費</t>
    <rPh sb="0" eb="1">
      <t>ショ</t>
    </rPh>
    <rPh sb="1" eb="3">
      <t>ザッピ</t>
    </rPh>
    <phoneticPr fontId="6"/>
  </si>
  <si>
    <t>代価②トラッククレーン　油圧伸縮ジブ型　4.9ｔ吊</t>
    <rPh sb="0" eb="2">
      <t>ダイカ</t>
    </rPh>
    <rPh sb="12" eb="14">
      <t>ユアツ</t>
    </rPh>
    <rPh sb="14" eb="16">
      <t>シンシュク</t>
    </rPh>
    <rPh sb="18" eb="19">
      <t>ガタ</t>
    </rPh>
    <phoneticPr fontId="6"/>
  </si>
  <si>
    <t>１．材料費</t>
    <rPh sb="2" eb="5">
      <t>ザイリョウヒ</t>
    </rPh>
    <phoneticPr fontId="6"/>
  </si>
  <si>
    <t>油圧4.9ｔ吊</t>
    <rPh sb="0" eb="2">
      <t>ユアツ</t>
    </rPh>
    <rPh sb="6" eb="7">
      <t>ツリ</t>
    </rPh>
    <phoneticPr fontId="6"/>
  </si>
  <si>
    <t>油圧4.9ｔ吊</t>
    <rPh sb="6" eb="7">
      <t>ツリ</t>
    </rPh>
    <phoneticPr fontId="6"/>
  </si>
  <si>
    <t>クレーン機能付（山積0.8㎥）</t>
    <rPh sb="4" eb="6">
      <t>キノウ</t>
    </rPh>
    <rPh sb="6" eb="7">
      <t>ツ</t>
    </rPh>
    <phoneticPr fontId="6"/>
  </si>
  <si>
    <t>クレーン機能付（山積0.8㎥）</t>
    <phoneticPr fontId="6"/>
  </si>
  <si>
    <t>　　一現場当りの固定費とする。</t>
    <rPh sb="2" eb="3">
      <t>イチ</t>
    </rPh>
    <rPh sb="3" eb="5">
      <t>ゲンバ</t>
    </rPh>
    <rPh sb="5" eb="6">
      <t>アタ</t>
    </rPh>
    <rPh sb="8" eb="11">
      <t>コテイヒ</t>
    </rPh>
    <phoneticPr fontId="6"/>
  </si>
  <si>
    <t>※パラリンク敷設工2000㎡当りの歩掛り</t>
    <rPh sb="6" eb="8">
      <t>フセツ</t>
    </rPh>
    <rPh sb="8" eb="9">
      <t>コウ</t>
    </rPh>
    <rPh sb="14" eb="15">
      <t>アタ</t>
    </rPh>
    <rPh sb="17" eb="18">
      <t>ブ</t>
    </rPh>
    <rPh sb="18" eb="19">
      <t>ガカ</t>
    </rPh>
    <phoneticPr fontId="6"/>
  </si>
  <si>
    <t>接続金具個数
/2000㎡</t>
    <rPh sb="0" eb="2">
      <t>セツゾク</t>
    </rPh>
    <rPh sb="2" eb="4">
      <t>カナグ</t>
    </rPh>
    <rPh sb="4" eb="5">
      <t>コ</t>
    </rPh>
    <rPh sb="5" eb="6">
      <t>スウ</t>
    </rPh>
    <phoneticPr fontId="6"/>
  </si>
  <si>
    <t>註：</t>
    <rPh sb="0" eb="1">
      <t>チュウ</t>
    </rPh>
    <phoneticPr fontId="6"/>
  </si>
  <si>
    <t>労務単価…</t>
    <phoneticPr fontId="6"/>
  </si>
  <si>
    <t>燃料費数量…</t>
    <phoneticPr fontId="6"/>
  </si>
  <si>
    <t>燃料費単価…</t>
    <phoneticPr fontId="6"/>
  </si>
  <si>
    <t>機械損料単価…</t>
    <phoneticPr fontId="6"/>
  </si>
  <si>
    <t>建設物価機械賃料</t>
    <rPh sb="0" eb="2">
      <t>ケンセツ</t>
    </rPh>
    <rPh sb="2" eb="4">
      <t>ブッカ</t>
    </rPh>
    <rPh sb="4" eb="6">
      <t>キカイ</t>
    </rPh>
    <rPh sb="6" eb="8">
      <t>チンリョウ</t>
    </rPh>
    <phoneticPr fontId="6"/>
  </si>
  <si>
    <t>小型ローリー</t>
    <rPh sb="0" eb="2">
      <t>コガタ</t>
    </rPh>
    <phoneticPr fontId="6"/>
  </si>
  <si>
    <t>接続金具数量ｎ　　</t>
    <rPh sb="0" eb="2">
      <t>セツゾク</t>
    </rPh>
    <rPh sb="2" eb="4">
      <t>カナグ</t>
    </rPh>
    <rPh sb="4" eb="6">
      <t>スウリョウ</t>
    </rPh>
    <phoneticPr fontId="6"/>
  </si>
  <si>
    <t>代価①バックホウ　クローラ型　クレーン機能付　2.9t吊　山積0.8㎥</t>
    <rPh sb="0" eb="2">
      <t>ダイカ</t>
    </rPh>
    <phoneticPr fontId="6"/>
  </si>
  <si>
    <t>　　 　　排出ガス対策型（第２次基準値）</t>
    <phoneticPr fontId="6"/>
  </si>
  <si>
    <t>*</t>
    <phoneticPr fontId="6"/>
  </si>
  <si>
    <t>*</t>
    <phoneticPr fontId="6"/>
  </si>
  <si>
    <t>＊接続金具について</t>
    <rPh sb="1" eb="3">
      <t>セツゾク</t>
    </rPh>
    <rPh sb="3" eb="5">
      <t>カナグ</t>
    </rPh>
    <phoneticPr fontId="6"/>
  </si>
  <si>
    <t>・パラリンク50L～200Lの接続時</t>
    <rPh sb="15" eb="17">
      <t>セツゾク</t>
    </rPh>
    <rPh sb="17" eb="18">
      <t>ジ</t>
    </rPh>
    <phoneticPr fontId="6"/>
  </si>
  <si>
    <t>・パラリンク250L、300Lの接続時</t>
    <rPh sb="16" eb="18">
      <t>セツゾク</t>
    </rPh>
    <rPh sb="18" eb="19">
      <t>ジ</t>
    </rPh>
    <phoneticPr fontId="6"/>
  </si>
  <si>
    <t>　歩掛りについては、各品番のロール長が異なるため次の通りとなる。</t>
    <rPh sb="1" eb="2">
      <t>ブ</t>
    </rPh>
    <rPh sb="2" eb="3">
      <t>ガカ</t>
    </rPh>
    <rPh sb="10" eb="11">
      <t>カク</t>
    </rPh>
    <rPh sb="11" eb="13">
      <t>ヒンバン</t>
    </rPh>
    <rPh sb="17" eb="18">
      <t>チョウ</t>
    </rPh>
    <rPh sb="19" eb="20">
      <t>コト</t>
    </rPh>
    <rPh sb="24" eb="25">
      <t>ツギ</t>
    </rPh>
    <rPh sb="26" eb="27">
      <t>トオ</t>
    </rPh>
    <phoneticPr fontId="6"/>
  </si>
  <si>
    <r>
      <t>1．代価①バックホウ　クローラ型　クレーン機能付　</t>
    </r>
    <r>
      <rPr>
        <sz val="11"/>
        <rFont val="ＭＳ Ｐゴシック"/>
        <family val="3"/>
        <charset val="128"/>
      </rPr>
      <t>2.9t</t>
    </r>
    <r>
      <rPr>
        <sz val="11"/>
        <rFont val="ＭＳ Ｐゴシック"/>
        <family val="3"/>
        <charset val="128"/>
      </rPr>
      <t>吊　山積</t>
    </r>
    <r>
      <rPr>
        <sz val="11"/>
        <rFont val="ＭＳ Ｐゴシック"/>
        <family val="3"/>
        <charset val="128"/>
      </rPr>
      <t>0.8</t>
    </r>
    <r>
      <rPr>
        <sz val="11"/>
        <rFont val="ＭＳ Ｐゴシック"/>
        <family val="3"/>
        <charset val="128"/>
      </rPr>
      <t>㎥</t>
    </r>
    <rPh sb="2" eb="4">
      <t>ダイカ</t>
    </rPh>
    <phoneticPr fontId="6"/>
  </si>
  <si>
    <t>メーカー価格</t>
    <rPh sb="4" eb="5">
      <t>アタイ</t>
    </rPh>
    <rPh sb="5" eb="6">
      <t>カク</t>
    </rPh>
    <phoneticPr fontId="6"/>
  </si>
  <si>
    <t>パラリンク150L,200L 敷設工費用内訳</t>
    <rPh sb="15" eb="17">
      <t>フセツ</t>
    </rPh>
    <rPh sb="17" eb="18">
      <t>コウ</t>
    </rPh>
    <rPh sb="18" eb="19">
      <t>ヒ</t>
    </rPh>
    <rPh sb="19" eb="20">
      <t>ヨウ</t>
    </rPh>
    <rPh sb="20" eb="22">
      <t>ウチワケ</t>
    </rPh>
    <phoneticPr fontId="6"/>
  </si>
  <si>
    <t>パラリンク250L 敷設工費用内訳</t>
    <rPh sb="10" eb="12">
      <t>フセツ</t>
    </rPh>
    <rPh sb="12" eb="13">
      <t>コウ</t>
    </rPh>
    <rPh sb="13" eb="14">
      <t>ヒ</t>
    </rPh>
    <rPh sb="14" eb="15">
      <t>ヨウ</t>
    </rPh>
    <rPh sb="15" eb="17">
      <t>ウチワケ</t>
    </rPh>
    <phoneticPr fontId="6"/>
  </si>
  <si>
    <t>パラリンク300L 敷設工費用内訳</t>
    <rPh sb="10" eb="12">
      <t>フセツ</t>
    </rPh>
    <rPh sb="12" eb="13">
      <t>コウ</t>
    </rPh>
    <rPh sb="13" eb="14">
      <t>ヒ</t>
    </rPh>
    <rPh sb="14" eb="15">
      <t>ヨウ</t>
    </rPh>
    <rPh sb="15" eb="17">
      <t>ウチワケ</t>
    </rPh>
    <phoneticPr fontId="6"/>
  </si>
  <si>
    <t>　　（400L以上）</t>
    <rPh sb="7" eb="9">
      <t>イジョウ</t>
    </rPh>
    <phoneticPr fontId="6"/>
  </si>
  <si>
    <t>　　（150L、200L）</t>
    <phoneticPr fontId="6"/>
  </si>
  <si>
    <t>　　（250L）</t>
    <phoneticPr fontId="6"/>
  </si>
  <si>
    <t>　　（300L）</t>
    <phoneticPr fontId="6"/>
  </si>
  <si>
    <t>接続金具については、現行品番50L、100L、150L、200L、250L、300Lの時実施している。</t>
    <rPh sb="0" eb="2">
      <t>セツゾク</t>
    </rPh>
    <rPh sb="2" eb="4">
      <t>カナグ</t>
    </rPh>
    <rPh sb="10" eb="12">
      <t>ゲンコウ</t>
    </rPh>
    <rPh sb="12" eb="14">
      <t>ヒンバン</t>
    </rPh>
    <rPh sb="43" eb="44">
      <t>トキ</t>
    </rPh>
    <rPh sb="44" eb="46">
      <t>ジッシ</t>
    </rPh>
    <phoneticPr fontId="6"/>
  </si>
  <si>
    <t>尚、400L以上の品番については受注生産のため接続金具は使用しない。</t>
    <rPh sb="0" eb="1">
      <t>ナオ</t>
    </rPh>
    <rPh sb="6" eb="8">
      <t>イジョウ</t>
    </rPh>
    <rPh sb="9" eb="11">
      <t>ヒンバン</t>
    </rPh>
    <rPh sb="16" eb="18">
      <t>ジュチュウ</t>
    </rPh>
    <rPh sb="18" eb="20">
      <t>セイサン</t>
    </rPh>
    <rPh sb="23" eb="25">
      <t>セツゾク</t>
    </rPh>
    <rPh sb="25" eb="26">
      <t>カナ</t>
    </rPh>
    <rPh sb="26" eb="27">
      <t>グ</t>
    </rPh>
    <rPh sb="28" eb="30">
      <t>シヨウ</t>
    </rPh>
    <phoneticPr fontId="6"/>
  </si>
  <si>
    <t>250</t>
  </si>
  <si>
    <t>150</t>
  </si>
  <si>
    <t>200</t>
  </si>
  <si>
    <t>50</t>
    <phoneticPr fontId="6"/>
  </si>
  <si>
    <t>100</t>
    <phoneticPr fontId="6"/>
  </si>
  <si>
    <t>300</t>
  </si>
  <si>
    <t>400</t>
    <phoneticPr fontId="6"/>
  </si>
  <si>
    <t>500</t>
    <phoneticPr fontId="6"/>
  </si>
  <si>
    <t>600</t>
  </si>
  <si>
    <t>700</t>
  </si>
  <si>
    <t>800</t>
  </si>
  <si>
    <t>900</t>
  </si>
  <si>
    <t>1000</t>
  </si>
  <si>
    <t>300</t>
    <phoneticPr fontId="6"/>
  </si>
  <si>
    <t>200</t>
    <phoneticPr fontId="6"/>
  </si>
  <si>
    <t>250</t>
    <phoneticPr fontId="6"/>
  </si>
  <si>
    <t>　タイプ１　単価1900円/個</t>
    <rPh sb="6" eb="8">
      <t>タンカ</t>
    </rPh>
    <rPh sb="12" eb="13">
      <t>エン</t>
    </rPh>
    <rPh sb="14" eb="15">
      <t>コ</t>
    </rPh>
    <phoneticPr fontId="6"/>
  </si>
  <si>
    <t>　タイプ２　単価3800円/個</t>
    <rPh sb="6" eb="8">
      <t>タンカ</t>
    </rPh>
    <rPh sb="12" eb="13">
      <t>エン</t>
    </rPh>
    <rPh sb="14" eb="15">
      <t>コ</t>
    </rPh>
    <phoneticPr fontId="6"/>
  </si>
  <si>
    <t>set</t>
    <phoneticPr fontId="6"/>
  </si>
  <si>
    <t>　　不織布</t>
    <rPh sb="2" eb="5">
      <t>フショクフ</t>
    </rPh>
    <phoneticPr fontId="6"/>
  </si>
  <si>
    <t>t=10mm</t>
    <phoneticPr fontId="6"/>
  </si>
  <si>
    <t>壁㎡</t>
    <rPh sb="0" eb="1">
      <t>カベ</t>
    </rPh>
    <phoneticPr fontId="6"/>
  </si>
  <si>
    <t>１．テラメッシュ組立費単価内訳</t>
    <rPh sb="8" eb="10">
      <t>クミタテ</t>
    </rPh>
    <rPh sb="10" eb="11">
      <t>ヒ</t>
    </rPh>
    <rPh sb="11" eb="13">
      <t>タンカ</t>
    </rPh>
    <rPh sb="13" eb="15">
      <t>ウチワケ</t>
    </rPh>
    <phoneticPr fontId="6"/>
  </si>
  <si>
    <t>　特殊作業員</t>
    <rPh sb="1" eb="3">
      <t>トクシュ</t>
    </rPh>
    <rPh sb="3" eb="6">
      <t>サギョウイン</t>
    </rPh>
    <phoneticPr fontId="6"/>
  </si>
  <si>
    <t>小計①</t>
    <rPh sb="0" eb="2">
      <t>ショウケイ</t>
    </rPh>
    <phoneticPr fontId="6"/>
  </si>
  <si>
    <t>単管傾斜足場</t>
    <rPh sb="0" eb="2">
      <t>タンカン</t>
    </rPh>
    <rPh sb="2" eb="4">
      <t>ケイシャ</t>
    </rPh>
    <rPh sb="4" eb="6">
      <t>アシバ</t>
    </rPh>
    <phoneticPr fontId="6"/>
  </si>
  <si>
    <t>壁㎡</t>
    <rPh sb="0" eb="1">
      <t>カベ</t>
    </rPh>
    <phoneticPr fontId="6"/>
  </si>
  <si>
    <t>詰め石割栗石</t>
    <rPh sb="0" eb="1">
      <t>ツ</t>
    </rPh>
    <rPh sb="2" eb="3">
      <t>イシ</t>
    </rPh>
    <rPh sb="3" eb="5">
      <t>ワリグリ</t>
    </rPh>
    <rPh sb="5" eb="6">
      <t>イシ</t>
    </rPh>
    <phoneticPr fontId="6"/>
  </si>
  <si>
    <t>m3</t>
    <phoneticPr fontId="6"/>
  </si>
  <si>
    <t>２．施工費</t>
    <rPh sb="2" eb="4">
      <t>セコウ</t>
    </rPh>
    <rPh sb="4" eb="5">
      <t>ヒ</t>
    </rPh>
    <phoneticPr fontId="6"/>
  </si>
  <si>
    <t>代価①</t>
    <rPh sb="0" eb="2">
      <t>ダイカ</t>
    </rPh>
    <phoneticPr fontId="6"/>
  </si>
  <si>
    <t>※税抜価格です。</t>
    <rPh sb="1" eb="3">
      <t>ゼイヌキ</t>
    </rPh>
    <rPh sb="3" eb="5">
      <t>カカク</t>
    </rPh>
    <phoneticPr fontId="6"/>
  </si>
  <si>
    <t>代価③</t>
    <rPh sb="0" eb="2">
      <t>ダイカ</t>
    </rPh>
    <phoneticPr fontId="6"/>
  </si>
  <si>
    <t>　ダンプトラック</t>
    <phoneticPr fontId="6"/>
  </si>
  <si>
    <t>4ｔ積</t>
    <rPh sb="2" eb="3">
      <t>ツミ</t>
    </rPh>
    <phoneticPr fontId="6"/>
  </si>
  <si>
    <t>代価③ダンプトラック　ディーゼル4t積</t>
    <rPh sb="0" eb="2">
      <t>ダイカ</t>
    </rPh>
    <rPh sb="18" eb="19">
      <t>ツミ</t>
    </rPh>
    <phoneticPr fontId="6"/>
  </si>
  <si>
    <t>計①の10％</t>
    <rPh sb="0" eb="1">
      <t>ケイ</t>
    </rPh>
    <phoneticPr fontId="6"/>
  </si>
  <si>
    <t>100～250mm</t>
    <phoneticPr fontId="6"/>
  </si>
  <si>
    <t>単価内訳4</t>
    <rPh sb="0" eb="2">
      <t>タンカ</t>
    </rPh>
    <rPh sb="2" eb="4">
      <t>ウチワケ</t>
    </rPh>
    <phoneticPr fontId="6"/>
  </si>
  <si>
    <t>　　テラメッシュ</t>
    <phoneticPr fontId="6"/>
  </si>
  <si>
    <t>　　テラメッシュ組立</t>
    <rPh sb="8" eb="10">
      <t>クミタテ</t>
    </rPh>
    <phoneticPr fontId="6"/>
  </si>
  <si>
    <t>　　不織布敷設</t>
    <rPh sb="2" eb="5">
      <t>フショクフ</t>
    </rPh>
    <rPh sb="5" eb="7">
      <t>フセツ</t>
    </rPh>
    <phoneticPr fontId="6"/>
  </si>
  <si>
    <t>中詰材含む</t>
    <rPh sb="0" eb="1">
      <t>ナカ</t>
    </rPh>
    <rPh sb="1" eb="2">
      <t>ヅメ</t>
    </rPh>
    <rPh sb="2" eb="3">
      <t>ザイ</t>
    </rPh>
    <rPh sb="3" eb="4">
      <t>フク</t>
    </rPh>
    <phoneticPr fontId="6"/>
  </si>
  <si>
    <t>円/壁㎡</t>
    <rPh sb="0" eb="1">
      <t>エン</t>
    </rPh>
    <rPh sb="2" eb="3">
      <t>カベ</t>
    </rPh>
    <phoneticPr fontId="6"/>
  </si>
  <si>
    <t>1㎡当り</t>
    <phoneticPr fontId="6"/>
  </si>
  <si>
    <t>安全ネットなし（壁高≧2mは計上）</t>
    <phoneticPr fontId="6"/>
  </si>
  <si>
    <t>※盛土部の土工費は含みません。</t>
    <rPh sb="1" eb="3">
      <t>モリド</t>
    </rPh>
    <rPh sb="3" eb="4">
      <t>ブ</t>
    </rPh>
    <rPh sb="5" eb="6">
      <t>ド</t>
    </rPh>
    <rPh sb="6" eb="7">
      <t>コウ</t>
    </rPh>
    <rPh sb="7" eb="8">
      <t>ヒ</t>
    </rPh>
    <rPh sb="9" eb="10">
      <t>フク</t>
    </rPh>
    <phoneticPr fontId="6"/>
  </si>
  <si>
    <t>式</t>
    <rPh sb="0" eb="1">
      <t>シキ</t>
    </rPh>
    <phoneticPr fontId="6"/>
  </si>
  <si>
    <t>　　Cリンガー</t>
    <phoneticPr fontId="6"/>
  </si>
  <si>
    <t>　　Cリング</t>
    <phoneticPr fontId="6"/>
  </si>
  <si>
    <t>　　レーシングワイヤー</t>
    <phoneticPr fontId="6"/>
  </si>
  <si>
    <t>発</t>
    <rPh sb="0" eb="1">
      <t>ハツ</t>
    </rPh>
    <phoneticPr fontId="6"/>
  </si>
  <si>
    <t>m</t>
    <phoneticPr fontId="6"/>
  </si>
  <si>
    <t>円</t>
    <rPh sb="0" eb="1">
      <t>エン</t>
    </rPh>
    <phoneticPr fontId="6"/>
  </si>
  <si>
    <t>10壁㎡当り</t>
    <rPh sb="2" eb="3">
      <t>カベ</t>
    </rPh>
    <phoneticPr fontId="6"/>
  </si>
  <si>
    <t>テラメッシュ工法（TMS） 概算工費</t>
    <rPh sb="6" eb="8">
      <t>コウホウ</t>
    </rPh>
    <rPh sb="14" eb="16">
      <t>ガイサン</t>
    </rPh>
    <rPh sb="16" eb="18">
      <t>コウヒ</t>
    </rPh>
    <phoneticPr fontId="6"/>
  </si>
  <si>
    <t>（2×1×1×3）</t>
    <phoneticPr fontId="6"/>
  </si>
  <si>
    <t>２．不織布敷設工単価内訳</t>
    <rPh sb="2" eb="5">
      <t>フショクフ</t>
    </rPh>
    <rPh sb="5" eb="7">
      <t>フセツ</t>
    </rPh>
    <rPh sb="7" eb="8">
      <t>コウ</t>
    </rPh>
    <phoneticPr fontId="6"/>
  </si>
  <si>
    <t>基盤排水層のり止め用</t>
    <rPh sb="9" eb="10">
      <t>ヨウ</t>
    </rPh>
    <phoneticPr fontId="6"/>
  </si>
  <si>
    <t>電動コンプレッサー</t>
    <rPh sb="0" eb="2">
      <t>デンドウ</t>
    </rPh>
    <phoneticPr fontId="6"/>
  </si>
  <si>
    <t>吐出量0.75㎥/min</t>
    <rPh sb="0" eb="1">
      <t>ハ</t>
    </rPh>
    <rPh sb="1" eb="2">
      <t>デ</t>
    </rPh>
    <rPh sb="2" eb="3">
      <t>リョウ</t>
    </rPh>
    <phoneticPr fontId="6"/>
  </si>
  <si>
    <t>３．運賃負担</t>
    <rPh sb="2" eb="4">
      <t>ウンチン</t>
    </rPh>
    <rPh sb="4" eb="6">
      <t>フタン</t>
    </rPh>
    <phoneticPr fontId="6"/>
  </si>
  <si>
    <t>※テラメッシュ100セット以下の場合、運賃（千葉県より出荷）が別途かかります。</t>
    <rPh sb="13" eb="15">
      <t>イカ</t>
    </rPh>
    <rPh sb="16" eb="18">
      <t>バアイ</t>
    </rPh>
    <rPh sb="19" eb="21">
      <t>ウンチン</t>
    </rPh>
    <rPh sb="22" eb="24">
      <t>チバ</t>
    </rPh>
    <rPh sb="24" eb="25">
      <t>ケン</t>
    </rPh>
    <rPh sb="27" eb="29">
      <t>シュッカ</t>
    </rPh>
    <rPh sb="31" eb="33">
      <t>ベット</t>
    </rPh>
    <phoneticPr fontId="6"/>
  </si>
  <si>
    <t>材料ロス込</t>
    <rPh sb="0" eb="1">
      <t>ザイ</t>
    </rPh>
    <rPh sb="1" eb="2">
      <t>リョウ</t>
    </rPh>
    <rPh sb="4" eb="5">
      <t>コ</t>
    </rPh>
    <phoneticPr fontId="6"/>
  </si>
  <si>
    <t>1セット当たり</t>
    <rPh sb="4" eb="5">
      <t>ア</t>
    </rPh>
    <phoneticPr fontId="6"/>
  </si>
  <si>
    <t>代価②ラフテレーンクレーン　油圧伸縮ジブ型 　4.9ｔ吊</t>
    <rPh sb="0" eb="2">
      <t>ダイカ</t>
    </rPh>
    <rPh sb="14" eb="16">
      <t>ユアツ</t>
    </rPh>
    <rPh sb="16" eb="18">
      <t>シンシュク</t>
    </rPh>
    <rPh sb="20" eb="21">
      <t>ガタ</t>
    </rPh>
    <phoneticPr fontId="6"/>
  </si>
  <si>
    <t>特殊作業員</t>
    <rPh sb="0" eb="2">
      <t>トクシュ</t>
    </rPh>
    <rPh sb="2" eb="5">
      <t>サギョウイン</t>
    </rPh>
    <phoneticPr fontId="6"/>
  </si>
  <si>
    <t>・施工費ワークシートにおいて</t>
    <rPh sb="1" eb="4">
      <t>セコウヒ</t>
    </rPh>
    <phoneticPr fontId="6"/>
  </si>
  <si>
    <t>2．代価②ラフテレーンクレーン　油圧伸縮ジブ型　4.9ｔ吊</t>
    <rPh sb="2" eb="4">
      <t>ダイカ</t>
    </rPh>
    <phoneticPr fontId="6"/>
  </si>
  <si>
    <t>ﾗﾌﾃﾚｰﾝｸﾚｰﾝ賃料</t>
    <rPh sb="10" eb="12">
      <t>チンリョウ</t>
    </rPh>
    <phoneticPr fontId="6"/>
  </si>
  <si>
    <t>令和8年3月</t>
    <rPh sb="0" eb="2">
      <t>レイワ</t>
    </rPh>
    <rPh sb="3" eb="4">
      <t>ネン</t>
    </rPh>
    <rPh sb="5" eb="6">
      <t>ガツ</t>
    </rPh>
    <phoneticPr fontId="4"/>
  </si>
  <si>
    <t>令和8年3月公共工事設計労務単価</t>
    <rPh sb="0" eb="2">
      <t>レイワ</t>
    </rPh>
    <rPh sb="3" eb="4">
      <t>ネン</t>
    </rPh>
    <rPh sb="5" eb="6">
      <t>ガツ</t>
    </rPh>
    <rPh sb="6" eb="8">
      <t>コウキョウ</t>
    </rPh>
    <rPh sb="8" eb="10">
      <t>コウジ</t>
    </rPh>
    <rPh sb="10" eb="12">
      <t>セッケイ</t>
    </rPh>
    <rPh sb="12" eb="14">
      <t>ロウム</t>
    </rPh>
    <rPh sb="14" eb="16">
      <t>タンカ</t>
    </rPh>
    <phoneticPr fontId="6"/>
  </si>
  <si>
    <t>2026年4月　P809</t>
    <rPh sb="4" eb="5">
      <t>ネン</t>
    </rPh>
    <rPh sb="6" eb="7">
      <t>ガツ</t>
    </rPh>
    <phoneticPr fontId="6"/>
  </si>
  <si>
    <t>令和8年4月建設物価</t>
    <rPh sb="0" eb="2">
      <t>レイワ</t>
    </rPh>
    <rPh sb="3" eb="4">
      <t>ネン</t>
    </rPh>
    <rPh sb="5" eb="6">
      <t>ガツ</t>
    </rPh>
    <phoneticPr fontId="4"/>
  </si>
  <si>
    <t>令和8年度機械等損料表P110</t>
    <rPh sb="0" eb="2">
      <t>レイワ</t>
    </rPh>
    <phoneticPr fontId="6"/>
  </si>
  <si>
    <t>時間当り燃料消費量＝機関出力×時間当り燃料消費量</t>
    <rPh sb="0" eb="2">
      <t>ジカン</t>
    </rPh>
    <rPh sb="2" eb="3">
      <t>ア</t>
    </rPh>
    <rPh sb="4" eb="6">
      <t>ネンリョウ</t>
    </rPh>
    <rPh sb="6" eb="9">
      <t>ショウヒリョウ</t>
    </rPh>
    <rPh sb="10" eb="12">
      <t>キカン</t>
    </rPh>
    <rPh sb="12" eb="14">
      <t>シュツリョク</t>
    </rPh>
    <rPh sb="15" eb="17">
      <t>ジカン</t>
    </rPh>
    <rPh sb="17" eb="18">
      <t>アタ</t>
    </rPh>
    <rPh sb="19" eb="21">
      <t>ネンリョウ</t>
    </rPh>
    <rPh sb="21" eb="24">
      <t>ショウヒリョウ</t>
    </rPh>
    <phoneticPr fontId="6"/>
  </si>
  <si>
    <t>(3)運転時間÷(4)運転日数＝690÷120＝5.75＝5.8時間</t>
    <rPh sb="3" eb="5">
      <t>ウンテン</t>
    </rPh>
    <rPh sb="5" eb="7">
      <t>ジカン</t>
    </rPh>
    <rPh sb="11" eb="13">
      <t>ウンテン</t>
    </rPh>
    <rPh sb="13" eb="15">
      <t>ニッスウ</t>
    </rPh>
    <rPh sb="32" eb="34">
      <t>ジカン</t>
    </rPh>
    <phoneticPr fontId="6"/>
  </si>
  <si>
    <t>※燃料消費量＝104×0.144×5.8</t>
    <rPh sb="1" eb="3">
      <t>ネンリョウ</t>
    </rPh>
    <rPh sb="3" eb="6">
      <t>ショウヒリョウ</t>
    </rPh>
    <phoneticPr fontId="6"/>
  </si>
  <si>
    <t>令和8年度機械等損料表P128</t>
    <rPh sb="0" eb="2">
      <t>レイワ</t>
    </rPh>
    <phoneticPr fontId="6"/>
  </si>
  <si>
    <t>(3)運転時間÷(4)運転日数＝810÷140＝5.785＝5.8時間</t>
    <rPh sb="3" eb="5">
      <t>ウンテン</t>
    </rPh>
    <rPh sb="5" eb="7">
      <t>ジカン</t>
    </rPh>
    <rPh sb="11" eb="13">
      <t>ウンテン</t>
    </rPh>
    <rPh sb="13" eb="15">
      <t>ニッスウ</t>
    </rPh>
    <rPh sb="33" eb="35">
      <t>ジカン</t>
    </rPh>
    <phoneticPr fontId="6"/>
  </si>
  <si>
    <t>※燃料消費量＝135×0.040×5.8</t>
    <rPh sb="1" eb="3">
      <t>ネンリョウ</t>
    </rPh>
    <rPh sb="3" eb="6">
      <t>ショウヒリョウ</t>
    </rPh>
    <phoneticPr fontId="6"/>
  </si>
  <si>
    <t>令和8年度機械等損料表</t>
    <rPh sb="0" eb="2">
      <t>レイワ</t>
    </rPh>
    <phoneticPr fontId="4"/>
  </si>
  <si>
    <t>令和8年4月</t>
    <rPh sb="0" eb="2">
      <t>レイワ</t>
    </rPh>
    <rPh sb="3" eb="4">
      <t>ネン</t>
    </rPh>
    <rPh sb="5" eb="6">
      <t>ガツ</t>
    </rPh>
    <phoneticPr fontId="6"/>
  </si>
  <si>
    <t>令和8年度国土交通省土木工事積算基準</t>
    <rPh sb="0" eb="2">
      <t>レイワ</t>
    </rPh>
    <rPh sb="3" eb="5">
      <t>ネンド</t>
    </rPh>
    <rPh sb="5" eb="7">
      <t>コクド</t>
    </rPh>
    <rPh sb="7" eb="10">
      <t>コウツウショウ</t>
    </rPh>
    <rPh sb="10" eb="12">
      <t>ドボク</t>
    </rPh>
    <rPh sb="12" eb="14">
      <t>コウジ</t>
    </rPh>
    <rPh sb="14" eb="16">
      <t>セキサン</t>
    </rPh>
    <rPh sb="16" eb="18">
      <t>キジュン</t>
    </rPh>
    <phoneticPr fontId="6"/>
  </si>
  <si>
    <t>令和8年4月建設物価価格</t>
    <rPh sb="0" eb="2">
      <t>レイワ</t>
    </rPh>
    <rPh sb="3" eb="4">
      <t>ネン</t>
    </rPh>
    <rPh sb="5" eb="6">
      <t>ガツ</t>
    </rPh>
    <rPh sb="6" eb="8">
      <t>ケンセツ</t>
    </rPh>
    <rPh sb="8" eb="10">
      <t>ブッカ</t>
    </rPh>
    <rPh sb="10" eb="12">
      <t>カカク</t>
    </rPh>
    <phoneticPr fontId="6"/>
  </si>
  <si>
    <t>市町村</t>
    <rPh sb="0" eb="3">
      <t>シチョウソン</t>
    </rPh>
    <phoneticPr fontId="6"/>
  </si>
  <si>
    <t>札幌</t>
    <rPh sb="0" eb="2">
      <t>サッポロ</t>
    </rPh>
    <phoneticPr fontId="23"/>
  </si>
  <si>
    <t>函館</t>
    <rPh sb="0" eb="2">
      <t>ハコダテ</t>
    </rPh>
    <phoneticPr fontId="23"/>
  </si>
  <si>
    <t>室蘭</t>
    <rPh sb="0" eb="2">
      <t>ムロラン</t>
    </rPh>
    <phoneticPr fontId="23"/>
  </si>
  <si>
    <t>旭川</t>
    <rPh sb="0" eb="2">
      <t>アサヒカワ</t>
    </rPh>
    <phoneticPr fontId="23"/>
  </si>
  <si>
    <t>帯広</t>
    <rPh sb="0" eb="2">
      <t>オビヒロ</t>
    </rPh>
    <phoneticPr fontId="23"/>
  </si>
  <si>
    <t>釧路</t>
    <rPh sb="0" eb="2">
      <t>クシロ</t>
    </rPh>
    <phoneticPr fontId="23"/>
  </si>
  <si>
    <t>青森</t>
    <rPh sb="0" eb="2">
      <t>アオモリ</t>
    </rPh>
    <phoneticPr fontId="23"/>
  </si>
  <si>
    <t>盛岡</t>
    <rPh sb="0" eb="2">
      <t>モリオカ</t>
    </rPh>
    <phoneticPr fontId="23"/>
  </si>
  <si>
    <t>仙台</t>
    <rPh sb="0" eb="2">
      <t>センダイ</t>
    </rPh>
    <phoneticPr fontId="23"/>
  </si>
  <si>
    <t>秋田</t>
    <rPh sb="0" eb="2">
      <t>アキタ</t>
    </rPh>
    <phoneticPr fontId="23"/>
  </si>
  <si>
    <t>山形</t>
    <rPh sb="0" eb="2">
      <t>ヤマガタ</t>
    </rPh>
    <phoneticPr fontId="23"/>
  </si>
  <si>
    <t>福島</t>
    <rPh sb="0" eb="2">
      <t>フクシマ</t>
    </rPh>
    <phoneticPr fontId="23"/>
  </si>
  <si>
    <t>水戸</t>
    <rPh sb="0" eb="2">
      <t>ミト</t>
    </rPh>
    <phoneticPr fontId="23"/>
  </si>
  <si>
    <t>宇都宮</t>
    <rPh sb="0" eb="3">
      <t>ウツノミヤ</t>
    </rPh>
    <phoneticPr fontId="23"/>
  </si>
  <si>
    <t>前橋</t>
    <rPh sb="0" eb="2">
      <t>マエバシ</t>
    </rPh>
    <phoneticPr fontId="23"/>
  </si>
  <si>
    <t>さいたま</t>
    <phoneticPr fontId="23"/>
  </si>
  <si>
    <t>千葉</t>
    <rPh sb="0" eb="2">
      <t>チバ</t>
    </rPh>
    <phoneticPr fontId="23"/>
  </si>
  <si>
    <t>東京</t>
    <rPh sb="0" eb="2">
      <t>トウキョウ</t>
    </rPh>
    <phoneticPr fontId="23"/>
  </si>
  <si>
    <t>横浜</t>
    <rPh sb="0" eb="2">
      <t>ヨコハマ</t>
    </rPh>
    <phoneticPr fontId="23"/>
  </si>
  <si>
    <t>甲府</t>
    <rPh sb="0" eb="2">
      <t>コウフ</t>
    </rPh>
    <phoneticPr fontId="23"/>
  </si>
  <si>
    <t>金沢</t>
    <rPh sb="0" eb="2">
      <t>カナザワ</t>
    </rPh>
    <phoneticPr fontId="23"/>
  </si>
  <si>
    <t>岐阜</t>
    <rPh sb="0" eb="2">
      <t>ギフ</t>
    </rPh>
    <phoneticPr fontId="23"/>
  </si>
  <si>
    <t>静岡</t>
    <rPh sb="0" eb="2">
      <t>シズオカ</t>
    </rPh>
    <phoneticPr fontId="23"/>
  </si>
  <si>
    <t>名古屋</t>
    <rPh sb="0" eb="3">
      <t>ナゴヤ</t>
    </rPh>
    <phoneticPr fontId="23"/>
  </si>
  <si>
    <t>津</t>
    <rPh sb="0" eb="1">
      <t>ツ</t>
    </rPh>
    <phoneticPr fontId="23"/>
  </si>
  <si>
    <t>福井</t>
    <rPh sb="0" eb="2">
      <t>フクイ</t>
    </rPh>
    <phoneticPr fontId="23"/>
  </si>
  <si>
    <t>大津</t>
    <rPh sb="0" eb="2">
      <t>オオツ</t>
    </rPh>
    <phoneticPr fontId="23"/>
  </si>
  <si>
    <t>京都</t>
    <rPh sb="0" eb="2">
      <t>キョウト</t>
    </rPh>
    <phoneticPr fontId="23"/>
  </si>
  <si>
    <t>大阪</t>
    <rPh sb="0" eb="2">
      <t>オオサカ</t>
    </rPh>
    <phoneticPr fontId="23"/>
  </si>
  <si>
    <t>神戸</t>
    <rPh sb="0" eb="2">
      <t>コウベ</t>
    </rPh>
    <phoneticPr fontId="23"/>
  </si>
  <si>
    <t>奈良</t>
    <rPh sb="0" eb="2">
      <t>ナラ</t>
    </rPh>
    <phoneticPr fontId="23"/>
  </si>
  <si>
    <t>和歌山</t>
    <rPh sb="0" eb="3">
      <t>ワカヤマ</t>
    </rPh>
    <phoneticPr fontId="23"/>
  </si>
  <si>
    <t>鳥取</t>
    <rPh sb="0" eb="2">
      <t>トットリ</t>
    </rPh>
    <phoneticPr fontId="23"/>
  </si>
  <si>
    <t>松江</t>
    <rPh sb="0" eb="2">
      <t>マツエ</t>
    </rPh>
    <phoneticPr fontId="23"/>
  </si>
  <si>
    <t>高松</t>
    <rPh sb="0" eb="2">
      <t>タカマツ</t>
    </rPh>
    <phoneticPr fontId="23"/>
  </si>
  <si>
    <t>松山</t>
    <rPh sb="0" eb="2">
      <t>マツヤマ</t>
    </rPh>
    <phoneticPr fontId="23"/>
  </si>
  <si>
    <t>高知</t>
    <rPh sb="0" eb="2">
      <t>コウチ</t>
    </rPh>
    <phoneticPr fontId="23"/>
  </si>
  <si>
    <t>那覇</t>
    <rPh sb="0" eb="2">
      <t>ナハ</t>
    </rPh>
    <phoneticPr fontId="23"/>
  </si>
  <si>
    <t>燃料費</t>
    <rPh sb="0" eb="3">
      <t>ネンリョウヒ</t>
    </rPh>
    <phoneticPr fontId="6"/>
  </si>
  <si>
    <t>R8年4月</t>
    <rPh sb="2" eb="3">
      <t>ネン</t>
    </rPh>
    <rPh sb="4" eb="5">
      <t>ガツ</t>
    </rPh>
    <phoneticPr fontId="24"/>
  </si>
  <si>
    <t>松山A</t>
    <rPh sb="0" eb="2">
      <t>マツヤマ</t>
    </rPh>
    <phoneticPr fontId="24"/>
  </si>
  <si>
    <t>地域</t>
    <rPh sb="0" eb="2">
      <t>チイキ</t>
    </rPh>
    <phoneticPr fontId="6"/>
  </si>
  <si>
    <t>割グリ石</t>
    <rPh sb="0" eb="1">
      <t>ワリ</t>
    </rPh>
    <rPh sb="3" eb="4">
      <t>イシ</t>
    </rPh>
    <phoneticPr fontId="24"/>
  </si>
  <si>
    <t>RC40</t>
    <phoneticPr fontId="24"/>
  </si>
  <si>
    <t>C40</t>
    <phoneticPr fontId="24"/>
  </si>
  <si>
    <t>函館</t>
    <rPh sb="0" eb="2">
      <t>ハコダテ</t>
    </rPh>
    <phoneticPr fontId="24"/>
  </si>
  <si>
    <t>旧函館</t>
    <rPh sb="0" eb="1">
      <t>キュウ</t>
    </rPh>
    <rPh sb="1" eb="3">
      <t>ハコダテ</t>
    </rPh>
    <phoneticPr fontId="24"/>
  </si>
  <si>
    <t>北海道</t>
    <rPh sb="0" eb="3">
      <t>ホッカイドウ</t>
    </rPh>
    <phoneticPr fontId="24"/>
  </si>
  <si>
    <t>札幌</t>
    <rPh sb="0" eb="2">
      <t>サッポロ</t>
    </rPh>
    <phoneticPr fontId="24"/>
  </si>
  <si>
    <t>釧路</t>
    <rPh sb="0" eb="2">
      <t>クシロ</t>
    </rPh>
    <phoneticPr fontId="24"/>
  </si>
  <si>
    <t>旧釧路市</t>
    <rPh sb="0" eb="1">
      <t>キュウ</t>
    </rPh>
    <rPh sb="1" eb="4">
      <t>クシロシ</t>
    </rPh>
    <phoneticPr fontId="24"/>
  </si>
  <si>
    <t>むつA</t>
    <phoneticPr fontId="24"/>
  </si>
  <si>
    <t>旧むつ市</t>
    <rPh sb="0" eb="1">
      <t>キュウ</t>
    </rPh>
    <rPh sb="3" eb="4">
      <t>シ</t>
    </rPh>
    <phoneticPr fontId="24"/>
  </si>
  <si>
    <t>小樽</t>
    <rPh sb="0" eb="2">
      <t>オタル</t>
    </rPh>
    <phoneticPr fontId="24"/>
  </si>
  <si>
    <t>むつB</t>
    <phoneticPr fontId="24"/>
  </si>
  <si>
    <t>旧脇野沢村</t>
    <rPh sb="0" eb="1">
      <t>キュウ</t>
    </rPh>
    <rPh sb="1" eb="5">
      <t>ワキノサワム</t>
    </rPh>
    <phoneticPr fontId="24"/>
  </si>
  <si>
    <t>旭川</t>
    <rPh sb="0" eb="2">
      <t>アサヒカワ</t>
    </rPh>
    <phoneticPr fontId="24"/>
  </si>
  <si>
    <t>-</t>
    <phoneticPr fontId="24"/>
  </si>
  <si>
    <t>石巻A</t>
    <rPh sb="0" eb="2">
      <t>イシノマキ</t>
    </rPh>
    <phoneticPr fontId="24"/>
  </si>
  <si>
    <t>旧石巻市</t>
    <rPh sb="0" eb="1">
      <t>キュウ</t>
    </rPh>
    <rPh sb="1" eb="3">
      <t>イシノマキ</t>
    </rPh>
    <rPh sb="3" eb="4">
      <t>シ</t>
    </rPh>
    <phoneticPr fontId="24"/>
  </si>
  <si>
    <t>室蘭</t>
    <rPh sb="0" eb="2">
      <t>ムロラン</t>
    </rPh>
    <phoneticPr fontId="24"/>
  </si>
  <si>
    <t>石巻B</t>
    <rPh sb="0" eb="2">
      <t>イシノマキ</t>
    </rPh>
    <phoneticPr fontId="24"/>
  </si>
  <si>
    <t>旧雄勝町</t>
    <rPh sb="0" eb="1">
      <t>キュウ</t>
    </rPh>
    <rPh sb="1" eb="4">
      <t>オガチマチ</t>
    </rPh>
    <phoneticPr fontId="24"/>
  </si>
  <si>
    <t>由利本荘A</t>
    <rPh sb="0" eb="4">
      <t>ユリホンジョウ</t>
    </rPh>
    <phoneticPr fontId="24"/>
  </si>
  <si>
    <t>旧本庄市</t>
    <rPh sb="0" eb="1">
      <t>キュウ</t>
    </rPh>
    <rPh sb="1" eb="4">
      <t>ホンジョウシ</t>
    </rPh>
    <phoneticPr fontId="24"/>
  </si>
  <si>
    <t>帯広</t>
    <rPh sb="0" eb="2">
      <t>オビヒロ</t>
    </rPh>
    <phoneticPr fontId="24"/>
  </si>
  <si>
    <t>由利本荘B</t>
    <rPh sb="0" eb="4">
      <t>ユリホンジョウ</t>
    </rPh>
    <phoneticPr fontId="24"/>
  </si>
  <si>
    <t>旧矢島町</t>
    <rPh sb="0" eb="1">
      <t>キュウ</t>
    </rPh>
    <rPh sb="1" eb="4">
      <t>ヤジマチョウ</t>
    </rPh>
    <phoneticPr fontId="24"/>
  </si>
  <si>
    <t>網走</t>
    <rPh sb="0" eb="2">
      <t>アバシリ</t>
    </rPh>
    <phoneticPr fontId="24"/>
  </si>
  <si>
    <t>日光A</t>
    <rPh sb="0" eb="2">
      <t>ニッコウ</t>
    </rPh>
    <phoneticPr fontId="24"/>
  </si>
  <si>
    <t>日光地区</t>
    <rPh sb="0" eb="2">
      <t>ニッコウ</t>
    </rPh>
    <rPh sb="2" eb="4">
      <t>チク</t>
    </rPh>
    <phoneticPr fontId="24"/>
  </si>
  <si>
    <t>青森</t>
    <rPh sb="0" eb="2">
      <t>アオモリ</t>
    </rPh>
    <phoneticPr fontId="24"/>
  </si>
  <si>
    <t>日光B</t>
    <rPh sb="0" eb="2">
      <t>ニッコウ</t>
    </rPh>
    <phoneticPr fontId="24"/>
  </si>
  <si>
    <t>今市地区</t>
    <rPh sb="0" eb="2">
      <t>イマイチ</t>
    </rPh>
    <rPh sb="2" eb="4">
      <t>チク</t>
    </rPh>
    <phoneticPr fontId="24"/>
  </si>
  <si>
    <t>弘前</t>
    <rPh sb="0" eb="2">
      <t>ヒロサキ</t>
    </rPh>
    <phoneticPr fontId="24"/>
  </si>
  <si>
    <t>さいたまA</t>
    <phoneticPr fontId="24"/>
  </si>
  <si>
    <t>浦和地区</t>
    <rPh sb="0" eb="4">
      <t>ウラワチク</t>
    </rPh>
    <phoneticPr fontId="24"/>
  </si>
  <si>
    <t>八戸</t>
    <rPh sb="0" eb="2">
      <t>ハチノヘ</t>
    </rPh>
    <phoneticPr fontId="24"/>
  </si>
  <si>
    <t>さいたまAB</t>
    <phoneticPr fontId="24"/>
  </si>
  <si>
    <t>大宮地区</t>
    <rPh sb="0" eb="2">
      <t>オオミヤ</t>
    </rPh>
    <rPh sb="2" eb="4">
      <t>チク</t>
    </rPh>
    <phoneticPr fontId="24"/>
  </si>
  <si>
    <t>十和田</t>
    <rPh sb="0" eb="3">
      <t>トワダ</t>
    </rPh>
    <phoneticPr fontId="24"/>
  </si>
  <si>
    <t>東京17区</t>
    <rPh sb="0" eb="2">
      <t>トウキョウ</t>
    </rPh>
    <rPh sb="4" eb="5">
      <t>ク</t>
    </rPh>
    <phoneticPr fontId="24"/>
  </si>
  <si>
    <t>千代田区、中央区、港区、新宿区、文京区、品川区、目黒区、大田区、世田谷区、渋谷区、中野区、杉並区、豊島区、北区、板橋区、練馬区、足立区</t>
    <rPh sb="0" eb="4">
      <t>チヨダク</t>
    </rPh>
    <rPh sb="5" eb="8">
      <t>チュウオウク</t>
    </rPh>
    <rPh sb="9" eb="11">
      <t>ミナトク</t>
    </rPh>
    <rPh sb="12" eb="15">
      <t>シンジュクク</t>
    </rPh>
    <rPh sb="16" eb="19">
      <t>ブンキョウク</t>
    </rPh>
    <rPh sb="20" eb="23">
      <t>シナガワク</t>
    </rPh>
    <rPh sb="24" eb="27">
      <t>メグロク</t>
    </rPh>
    <rPh sb="28" eb="31">
      <t>オオタク</t>
    </rPh>
    <rPh sb="32" eb="36">
      <t>セタガヤク</t>
    </rPh>
    <rPh sb="37" eb="40">
      <t>シブヤク</t>
    </rPh>
    <rPh sb="41" eb="44">
      <t>ナカノク</t>
    </rPh>
    <rPh sb="45" eb="48">
      <t>スギナミク</t>
    </rPh>
    <rPh sb="49" eb="52">
      <t>トシマク</t>
    </rPh>
    <rPh sb="53" eb="55">
      <t>キタク</t>
    </rPh>
    <rPh sb="56" eb="59">
      <t>イタバシク</t>
    </rPh>
    <rPh sb="60" eb="63">
      <t>ネリマク</t>
    </rPh>
    <rPh sb="64" eb="67">
      <t>アダチク</t>
    </rPh>
    <phoneticPr fontId="24"/>
  </si>
  <si>
    <t>東京6区</t>
    <rPh sb="0" eb="2">
      <t>トウキョウ</t>
    </rPh>
    <rPh sb="3" eb="4">
      <t>ク</t>
    </rPh>
    <phoneticPr fontId="24"/>
  </si>
  <si>
    <t>台東区、墨田区、江東区、荒川区、葛飾区、江戸川区</t>
    <rPh sb="0" eb="3">
      <t>タイトウク</t>
    </rPh>
    <rPh sb="4" eb="7">
      <t>スミダク</t>
    </rPh>
    <rPh sb="8" eb="11">
      <t>コウトウク</t>
    </rPh>
    <rPh sb="12" eb="15">
      <t>アラカワク</t>
    </rPh>
    <rPh sb="16" eb="19">
      <t>カツシカク</t>
    </rPh>
    <rPh sb="20" eb="24">
      <t>エドガワク</t>
    </rPh>
    <phoneticPr fontId="24"/>
  </si>
  <si>
    <t>長野A</t>
    <rPh sb="0" eb="2">
      <t>ナガノ</t>
    </rPh>
    <phoneticPr fontId="24"/>
  </si>
  <si>
    <t>旧長野市</t>
    <rPh sb="0" eb="1">
      <t>キュウ</t>
    </rPh>
    <rPh sb="1" eb="4">
      <t>ナガノシ</t>
    </rPh>
    <phoneticPr fontId="24"/>
  </si>
  <si>
    <t>岩手</t>
    <rPh sb="0" eb="2">
      <t>イワテ</t>
    </rPh>
    <phoneticPr fontId="24"/>
  </si>
  <si>
    <t>盛岡</t>
    <rPh sb="0" eb="2">
      <t>モリオカ</t>
    </rPh>
    <phoneticPr fontId="24"/>
  </si>
  <si>
    <t>長野B</t>
    <rPh sb="0" eb="2">
      <t>ナガノ</t>
    </rPh>
    <phoneticPr fontId="24"/>
  </si>
  <si>
    <t>旧信州新町</t>
    <rPh sb="0" eb="5">
      <t>キュウシンシュウシンマチ</t>
    </rPh>
    <phoneticPr fontId="24"/>
  </si>
  <si>
    <t>宮古</t>
    <rPh sb="0" eb="2">
      <t>ミヤコ</t>
    </rPh>
    <phoneticPr fontId="24"/>
  </si>
  <si>
    <t>松本A</t>
    <rPh sb="0" eb="2">
      <t>マツモト</t>
    </rPh>
    <phoneticPr fontId="24"/>
  </si>
  <si>
    <t>旧松本市</t>
    <rPh sb="0" eb="1">
      <t>キュウ</t>
    </rPh>
    <rPh sb="1" eb="4">
      <t>マツモトシ</t>
    </rPh>
    <phoneticPr fontId="24"/>
  </si>
  <si>
    <t>大船渡</t>
    <rPh sb="0" eb="2">
      <t>オオフナ</t>
    </rPh>
    <rPh sb="2" eb="3">
      <t>ワタ</t>
    </rPh>
    <phoneticPr fontId="24"/>
  </si>
  <si>
    <t>松本B</t>
    <rPh sb="0" eb="2">
      <t>マツモ</t>
    </rPh>
    <phoneticPr fontId="24"/>
  </si>
  <si>
    <t>旧奈川村、旧安曇村</t>
    <rPh sb="0" eb="1">
      <t>キュウ</t>
    </rPh>
    <rPh sb="1" eb="4">
      <t>ナガワムラ</t>
    </rPh>
    <rPh sb="5" eb="6">
      <t>キュウ</t>
    </rPh>
    <rPh sb="6" eb="7">
      <t>ヤス</t>
    </rPh>
    <rPh sb="7" eb="8">
      <t>クモリ</t>
    </rPh>
    <rPh sb="8" eb="9">
      <t>ムラ</t>
    </rPh>
    <phoneticPr fontId="24"/>
  </si>
  <si>
    <t>釜石</t>
    <rPh sb="0" eb="2">
      <t>カマイシ</t>
    </rPh>
    <phoneticPr fontId="24"/>
  </si>
  <si>
    <t>熊野A</t>
    <rPh sb="0" eb="2">
      <t>クマノ</t>
    </rPh>
    <phoneticPr fontId="24"/>
  </si>
  <si>
    <t>旧木本町、旧神志村山（金山）、旧有井村</t>
    <rPh sb="0" eb="1">
      <t>キュウ</t>
    </rPh>
    <rPh sb="1" eb="3">
      <t>キモト</t>
    </rPh>
    <rPh sb="3" eb="4">
      <t>マチ</t>
    </rPh>
    <rPh sb="5" eb="6">
      <t>キュウ</t>
    </rPh>
    <rPh sb="6" eb="7">
      <t>カミ</t>
    </rPh>
    <rPh sb="7" eb="8">
      <t>ココロザシ</t>
    </rPh>
    <rPh sb="8" eb="10">
      <t>ムラヤマ</t>
    </rPh>
    <rPh sb="11" eb="13">
      <t>カナヤマ</t>
    </rPh>
    <rPh sb="15" eb="16">
      <t>キュウ</t>
    </rPh>
    <rPh sb="16" eb="18">
      <t>アリイ</t>
    </rPh>
    <rPh sb="18" eb="19">
      <t>ムラ</t>
    </rPh>
    <phoneticPr fontId="24"/>
  </si>
  <si>
    <t>二戸</t>
    <rPh sb="0" eb="2">
      <t>ニノヘ</t>
    </rPh>
    <phoneticPr fontId="24"/>
  </si>
  <si>
    <t>熊野B</t>
    <rPh sb="0" eb="2">
      <t>クマ</t>
    </rPh>
    <phoneticPr fontId="24"/>
  </si>
  <si>
    <t>旧泊村、旧新鹿村、旧荒坂村、旧飛鳥村、旧五郷村、旧神河村</t>
    <rPh sb="0" eb="1">
      <t>キュウ</t>
    </rPh>
    <rPh sb="1" eb="3">
      <t>トマリムラ</t>
    </rPh>
    <rPh sb="4" eb="5">
      <t>キュウ</t>
    </rPh>
    <rPh sb="5" eb="7">
      <t>アタシカ</t>
    </rPh>
    <rPh sb="7" eb="8">
      <t>ムラ</t>
    </rPh>
    <rPh sb="9" eb="10">
      <t>キュウ</t>
    </rPh>
    <rPh sb="10" eb="11">
      <t>アラ</t>
    </rPh>
    <rPh sb="11" eb="12">
      <t>サカ</t>
    </rPh>
    <rPh sb="12" eb="13">
      <t>ムラ</t>
    </rPh>
    <rPh sb="14" eb="15">
      <t>キュウ</t>
    </rPh>
    <rPh sb="15" eb="17">
      <t>アスカ</t>
    </rPh>
    <rPh sb="17" eb="18">
      <t>ムラ</t>
    </rPh>
    <rPh sb="19" eb="20">
      <t>キュウ</t>
    </rPh>
    <rPh sb="20" eb="21">
      <t>ゴ</t>
    </rPh>
    <rPh sb="21" eb="22">
      <t>サト</t>
    </rPh>
    <rPh sb="22" eb="23">
      <t>ムラ</t>
    </rPh>
    <rPh sb="24" eb="25">
      <t>キュウ</t>
    </rPh>
    <rPh sb="25" eb="28">
      <t>カミカワムラ</t>
    </rPh>
    <phoneticPr fontId="24"/>
  </si>
  <si>
    <t>奥州</t>
    <rPh sb="0" eb="2">
      <t>オウシュウ</t>
    </rPh>
    <phoneticPr fontId="24"/>
  </si>
  <si>
    <t>京都A</t>
    <rPh sb="0" eb="2">
      <t>キョウト</t>
    </rPh>
    <phoneticPr fontId="24"/>
  </si>
  <si>
    <t>旧京都市</t>
    <rPh sb="0" eb="1">
      <t>キュウ</t>
    </rPh>
    <rPh sb="1" eb="4">
      <t>キョウトシ</t>
    </rPh>
    <phoneticPr fontId="24"/>
  </si>
  <si>
    <t>宮城</t>
    <rPh sb="0" eb="2">
      <t>ミヤギ</t>
    </rPh>
    <phoneticPr fontId="24"/>
  </si>
  <si>
    <t>仙台</t>
    <rPh sb="0" eb="2">
      <t>センダイ</t>
    </rPh>
    <phoneticPr fontId="24"/>
  </si>
  <si>
    <t>京都B</t>
    <rPh sb="0" eb="2">
      <t>キョウト</t>
    </rPh>
    <phoneticPr fontId="24"/>
  </si>
  <si>
    <t>旧京北町</t>
    <rPh sb="0" eb="1">
      <t>キュウ</t>
    </rPh>
    <rPh sb="1" eb="3">
      <t>ケイホク</t>
    </rPh>
    <rPh sb="3" eb="4">
      <t>チョウ</t>
    </rPh>
    <phoneticPr fontId="24"/>
  </si>
  <si>
    <t>奈良</t>
    <rPh sb="0" eb="2">
      <t>ナラ</t>
    </rPh>
    <phoneticPr fontId="24"/>
  </si>
  <si>
    <t>旧奈良市</t>
    <rPh sb="0" eb="1">
      <t>キュウ</t>
    </rPh>
    <rPh sb="1" eb="3">
      <t>ナラ</t>
    </rPh>
    <rPh sb="3" eb="4">
      <t>シ</t>
    </rPh>
    <phoneticPr fontId="24"/>
  </si>
  <si>
    <t>五條</t>
    <rPh sb="0" eb="2">
      <t>ゴジョウ</t>
    </rPh>
    <phoneticPr fontId="24"/>
  </si>
  <si>
    <t>旧五條市</t>
    <rPh sb="0" eb="1">
      <t>キュウ</t>
    </rPh>
    <rPh sb="1" eb="3">
      <t>ゴジョウ</t>
    </rPh>
    <rPh sb="3" eb="4">
      <t>シ</t>
    </rPh>
    <phoneticPr fontId="24"/>
  </si>
  <si>
    <t>気仙沼</t>
    <rPh sb="0" eb="3">
      <t>ケセンヌマ</t>
    </rPh>
    <phoneticPr fontId="24"/>
  </si>
  <si>
    <t>田辺</t>
    <rPh sb="0" eb="2">
      <t>タナベ</t>
    </rPh>
    <phoneticPr fontId="24"/>
  </si>
  <si>
    <t>旧田辺市</t>
    <rPh sb="0" eb="1">
      <t>キュウ</t>
    </rPh>
    <rPh sb="1" eb="4">
      <t>タナベシ</t>
    </rPh>
    <phoneticPr fontId="24"/>
  </si>
  <si>
    <t>白石</t>
    <rPh sb="0" eb="2">
      <t>シロイシ</t>
    </rPh>
    <phoneticPr fontId="24"/>
  </si>
  <si>
    <t>倉敷A</t>
    <rPh sb="0" eb="2">
      <t>クラシキ</t>
    </rPh>
    <phoneticPr fontId="24"/>
  </si>
  <si>
    <t>高梁川以東地区</t>
    <rPh sb="0" eb="1">
      <t>タカ</t>
    </rPh>
    <rPh sb="1" eb="2">
      <t>リョウ</t>
    </rPh>
    <rPh sb="2" eb="3">
      <t>カワ</t>
    </rPh>
    <rPh sb="3" eb="5">
      <t>イトウ</t>
    </rPh>
    <rPh sb="5" eb="7">
      <t>チク</t>
    </rPh>
    <phoneticPr fontId="24"/>
  </si>
  <si>
    <t>大崎</t>
    <rPh sb="0" eb="2">
      <t>オオサキ</t>
    </rPh>
    <phoneticPr fontId="24"/>
  </si>
  <si>
    <t>倉敷B</t>
    <rPh sb="0" eb="2">
      <t>クラシキ</t>
    </rPh>
    <phoneticPr fontId="24"/>
  </si>
  <si>
    <t>高梁川以西地区(旧真備町を除く)</t>
    <rPh sb="0" eb="1">
      <t>タカ</t>
    </rPh>
    <rPh sb="1" eb="2">
      <t>リョウ</t>
    </rPh>
    <rPh sb="2" eb="3">
      <t>カワ</t>
    </rPh>
    <rPh sb="3" eb="5">
      <t>イセイ</t>
    </rPh>
    <rPh sb="5" eb="7">
      <t>チク</t>
    </rPh>
    <rPh sb="8" eb="9">
      <t>キュウ</t>
    </rPh>
    <rPh sb="9" eb="11">
      <t>マビ</t>
    </rPh>
    <rPh sb="11" eb="12">
      <t>チョウ</t>
    </rPh>
    <rPh sb="13" eb="14">
      <t>ノゾ</t>
    </rPh>
    <phoneticPr fontId="24"/>
  </si>
  <si>
    <t>秋田</t>
    <rPh sb="0" eb="2">
      <t>アキタ</t>
    </rPh>
    <phoneticPr fontId="24"/>
  </si>
  <si>
    <t>旧松山市</t>
    <rPh sb="0" eb="1">
      <t>キュウ</t>
    </rPh>
    <rPh sb="1" eb="4">
      <t>マツヤマシ</t>
    </rPh>
    <phoneticPr fontId="24"/>
  </si>
  <si>
    <t>能代</t>
    <rPh sb="0" eb="2">
      <t>ノシロ</t>
    </rPh>
    <phoneticPr fontId="24"/>
  </si>
  <si>
    <t>松山B</t>
    <rPh sb="0" eb="2">
      <t>マツヤマ</t>
    </rPh>
    <phoneticPr fontId="24"/>
  </si>
  <si>
    <t>旧北条市</t>
    <rPh sb="0" eb="1">
      <t>キュウ</t>
    </rPh>
    <rPh sb="1" eb="4">
      <t>ホウジョウシ</t>
    </rPh>
    <phoneticPr fontId="24"/>
  </si>
  <si>
    <t>横手</t>
    <rPh sb="0" eb="2">
      <t>ヨコテ</t>
    </rPh>
    <phoneticPr fontId="24"/>
  </si>
  <si>
    <t>四万十</t>
    <rPh sb="0" eb="3">
      <t>シマント</t>
    </rPh>
    <phoneticPr fontId="24"/>
  </si>
  <si>
    <t>旧中村市</t>
    <rPh sb="0" eb="1">
      <t>キュウ</t>
    </rPh>
    <rPh sb="1" eb="4">
      <t>ナカムラシ</t>
    </rPh>
    <phoneticPr fontId="24"/>
  </si>
  <si>
    <t>大館</t>
    <rPh sb="0" eb="2">
      <t>オオダテ</t>
    </rPh>
    <phoneticPr fontId="24"/>
  </si>
  <si>
    <t>佐賀</t>
    <rPh sb="0" eb="2">
      <t>サガ</t>
    </rPh>
    <phoneticPr fontId="24"/>
  </si>
  <si>
    <t>旧探し</t>
    <rPh sb="0" eb="1">
      <t>キュウ</t>
    </rPh>
    <rPh sb="1" eb="2">
      <t>サガ</t>
    </rPh>
    <phoneticPr fontId="24"/>
  </si>
  <si>
    <t>唐津</t>
    <rPh sb="0" eb="2">
      <t>カラツ</t>
    </rPh>
    <phoneticPr fontId="24"/>
  </si>
  <si>
    <t>旧唐津市・旧北波多村</t>
    <rPh sb="0" eb="1">
      <t>キュウ</t>
    </rPh>
    <rPh sb="1" eb="4">
      <t>カラツシ</t>
    </rPh>
    <rPh sb="5" eb="6">
      <t>キュウ</t>
    </rPh>
    <rPh sb="6" eb="10">
      <t>キタハタムラ</t>
    </rPh>
    <phoneticPr fontId="24"/>
  </si>
  <si>
    <t>熊本</t>
    <rPh sb="0" eb="2">
      <t>クマモト</t>
    </rPh>
    <phoneticPr fontId="24"/>
  </si>
  <si>
    <t>旧熊本市</t>
    <rPh sb="0" eb="1">
      <t>キュウ</t>
    </rPh>
    <rPh sb="1" eb="3">
      <t>クマモト</t>
    </rPh>
    <rPh sb="3" eb="4">
      <t>シ</t>
    </rPh>
    <phoneticPr fontId="24"/>
  </si>
  <si>
    <t>山形</t>
    <rPh sb="0" eb="2">
      <t>ヤマガタ</t>
    </rPh>
    <phoneticPr fontId="24"/>
  </si>
  <si>
    <t>八代</t>
    <rPh sb="0" eb="2">
      <t>ヤシロ</t>
    </rPh>
    <phoneticPr fontId="24"/>
  </si>
  <si>
    <t>旧八代市八代市</t>
    <rPh sb="4" eb="7">
      <t>ヤシロシ</t>
    </rPh>
    <phoneticPr fontId="24"/>
  </si>
  <si>
    <t>米沢</t>
    <rPh sb="0" eb="2">
      <t>ヨネザワ</t>
    </rPh>
    <phoneticPr fontId="24"/>
  </si>
  <si>
    <t>阿蘇</t>
    <rPh sb="0" eb="2">
      <t>アソ</t>
    </rPh>
    <phoneticPr fontId="24"/>
  </si>
  <si>
    <t>旧阿蘇市</t>
    <rPh sb="1" eb="4">
      <t>アソシ</t>
    </rPh>
    <phoneticPr fontId="24"/>
  </si>
  <si>
    <t>酒田</t>
    <rPh sb="0" eb="2">
      <t>サカタ</t>
    </rPh>
    <phoneticPr fontId="24"/>
  </si>
  <si>
    <t>大分</t>
    <rPh sb="0" eb="2">
      <t>オオイタ</t>
    </rPh>
    <phoneticPr fontId="24"/>
  </si>
  <si>
    <t>旧大分市</t>
    <rPh sb="0" eb="1">
      <t>キュウ</t>
    </rPh>
    <rPh sb="1" eb="4">
      <t>オオイタシ</t>
    </rPh>
    <phoneticPr fontId="24"/>
  </si>
  <si>
    <t>新庄</t>
    <rPh sb="0" eb="2">
      <t>シンジョウ</t>
    </rPh>
    <phoneticPr fontId="24"/>
  </si>
  <si>
    <t>中津</t>
    <rPh sb="0" eb="2">
      <t>ナカツ</t>
    </rPh>
    <phoneticPr fontId="24"/>
  </si>
  <si>
    <t>中津市東部</t>
    <rPh sb="0" eb="2">
      <t>ナカツ</t>
    </rPh>
    <rPh sb="2" eb="3">
      <t>シ</t>
    </rPh>
    <rPh sb="3" eb="5">
      <t>トウブ</t>
    </rPh>
    <phoneticPr fontId="24"/>
  </si>
  <si>
    <t>村山</t>
    <rPh sb="0" eb="2">
      <t>ムラヤマ</t>
    </rPh>
    <phoneticPr fontId="24"/>
  </si>
  <si>
    <t>佐伯</t>
    <rPh sb="0" eb="2">
      <t>サエキ</t>
    </rPh>
    <phoneticPr fontId="24"/>
  </si>
  <si>
    <t>旧佐伯市</t>
    <rPh sb="0" eb="1">
      <t>キュウ</t>
    </rPh>
    <rPh sb="1" eb="3">
      <t>サエキ</t>
    </rPh>
    <rPh sb="3" eb="4">
      <t>シ</t>
    </rPh>
    <phoneticPr fontId="24"/>
  </si>
  <si>
    <t>福島</t>
    <rPh sb="0" eb="2">
      <t>フクシマ</t>
    </rPh>
    <phoneticPr fontId="24"/>
  </si>
  <si>
    <t>宮崎</t>
    <rPh sb="0" eb="2">
      <t>ミヤザキ</t>
    </rPh>
    <phoneticPr fontId="24"/>
  </si>
  <si>
    <t>旧宮崎市</t>
    <rPh sb="0" eb="1">
      <t>キュウ</t>
    </rPh>
    <rPh sb="1" eb="4">
      <t>ミヤザキシ</t>
    </rPh>
    <phoneticPr fontId="24"/>
  </si>
  <si>
    <t>会津</t>
    <rPh sb="0" eb="2">
      <t>アイヅ</t>
    </rPh>
    <phoneticPr fontId="24"/>
  </si>
  <si>
    <t>都城A</t>
    <rPh sb="0" eb="2">
      <t>ミヤコノジョウ</t>
    </rPh>
    <phoneticPr fontId="24"/>
  </si>
  <si>
    <t>旧都城市</t>
    <rPh sb="0" eb="1">
      <t>キュウ</t>
    </rPh>
    <rPh sb="1" eb="4">
      <t>ミヤコノジョウシ</t>
    </rPh>
    <phoneticPr fontId="24"/>
  </si>
  <si>
    <t>郡山</t>
    <rPh sb="0" eb="2">
      <t>コオリヤマ</t>
    </rPh>
    <phoneticPr fontId="24"/>
  </si>
  <si>
    <t>都城B</t>
    <rPh sb="0" eb="2">
      <t>ミヤコノジョウ</t>
    </rPh>
    <phoneticPr fontId="24"/>
  </si>
  <si>
    <t>都城市高崎町</t>
    <rPh sb="0" eb="3">
      <t>ミヤコノジョウシ</t>
    </rPh>
    <rPh sb="3" eb="6">
      <t>タカサキチョウ</t>
    </rPh>
    <phoneticPr fontId="24"/>
  </si>
  <si>
    <t>いわき</t>
    <phoneticPr fontId="24"/>
  </si>
  <si>
    <t>延岡A</t>
    <rPh sb="0" eb="2">
      <t>ノベオカ</t>
    </rPh>
    <phoneticPr fontId="24"/>
  </si>
  <si>
    <t>旧延岡市</t>
    <rPh sb="0" eb="1">
      <t>キュウ</t>
    </rPh>
    <rPh sb="1" eb="4">
      <t>ノベオカシ</t>
    </rPh>
    <phoneticPr fontId="24"/>
  </si>
  <si>
    <t>白河</t>
    <rPh sb="0" eb="2">
      <t>シラカワ</t>
    </rPh>
    <phoneticPr fontId="24"/>
  </si>
  <si>
    <t>延岡B</t>
    <rPh sb="0" eb="2">
      <t>ノベオカ</t>
    </rPh>
    <phoneticPr fontId="24"/>
  </si>
  <si>
    <t>延岡市北方町</t>
    <rPh sb="0" eb="3">
      <t>ノベオカシ</t>
    </rPh>
    <rPh sb="3" eb="5">
      <t>ホッポウ</t>
    </rPh>
    <rPh sb="5" eb="6">
      <t>マチ</t>
    </rPh>
    <phoneticPr fontId="24"/>
  </si>
  <si>
    <t>南相馬</t>
    <rPh sb="0" eb="3">
      <t>ミナミソウマ</t>
    </rPh>
    <phoneticPr fontId="24"/>
  </si>
  <si>
    <t>延岡C</t>
    <rPh sb="0" eb="2">
      <t>ノベオカ</t>
    </rPh>
    <phoneticPr fontId="24"/>
  </si>
  <si>
    <t>延岡市北川町</t>
    <rPh sb="0" eb="3">
      <t>ノベオカシ</t>
    </rPh>
    <rPh sb="3" eb="6">
      <t>キタガワマチ</t>
    </rPh>
    <phoneticPr fontId="24"/>
  </si>
  <si>
    <t>茨城</t>
    <rPh sb="0" eb="2">
      <t>イバラキ</t>
    </rPh>
    <phoneticPr fontId="24"/>
  </si>
  <si>
    <t>水戸</t>
    <rPh sb="0" eb="2">
      <t>ミト</t>
    </rPh>
    <phoneticPr fontId="24"/>
  </si>
  <si>
    <t>鹿児島</t>
    <rPh sb="0" eb="3">
      <t>カゴシマ</t>
    </rPh>
    <phoneticPr fontId="24"/>
  </si>
  <si>
    <t>旧鹿児島市</t>
    <rPh sb="0" eb="1">
      <t>キュウ</t>
    </rPh>
    <rPh sb="1" eb="5">
      <t>カゴシマシ</t>
    </rPh>
    <phoneticPr fontId="24"/>
  </si>
  <si>
    <t>土浦</t>
    <rPh sb="0" eb="2">
      <t>ツチウラ</t>
    </rPh>
    <phoneticPr fontId="24"/>
  </si>
  <si>
    <t>鹿屋</t>
    <rPh sb="0" eb="1">
      <t>シカ</t>
    </rPh>
    <rPh sb="1" eb="2">
      <t>ヤ</t>
    </rPh>
    <phoneticPr fontId="24"/>
  </si>
  <si>
    <t>旧鹿屋市、串良町地区、吾平町地区</t>
    <rPh sb="0" eb="1">
      <t>キュウ</t>
    </rPh>
    <rPh sb="1" eb="2">
      <t>シカ</t>
    </rPh>
    <rPh sb="2" eb="3">
      <t>ヤ</t>
    </rPh>
    <rPh sb="3" eb="4">
      <t>シ</t>
    </rPh>
    <rPh sb="5" eb="7">
      <t>クシラ</t>
    </rPh>
    <rPh sb="7" eb="8">
      <t>マチ</t>
    </rPh>
    <rPh sb="8" eb="10">
      <t>チク</t>
    </rPh>
    <rPh sb="12" eb="13">
      <t>タイラ</t>
    </rPh>
    <rPh sb="13" eb="14">
      <t>マチ</t>
    </rPh>
    <rPh sb="14" eb="16">
      <t>チク</t>
    </rPh>
    <phoneticPr fontId="24"/>
  </si>
  <si>
    <t>鹿嶋</t>
    <rPh sb="0" eb="2">
      <t>カシマ</t>
    </rPh>
    <phoneticPr fontId="24"/>
  </si>
  <si>
    <t>薩摩川内</t>
    <rPh sb="0" eb="4">
      <t>サツマセンダイ</t>
    </rPh>
    <phoneticPr fontId="24"/>
  </si>
  <si>
    <t>旧川内市、東郷町地区、樋脇町地区</t>
    <rPh sb="0" eb="1">
      <t>キュウ</t>
    </rPh>
    <rPh sb="1" eb="4">
      <t>センダイシ</t>
    </rPh>
    <rPh sb="5" eb="8">
      <t>トウゴウチョウ</t>
    </rPh>
    <rPh sb="8" eb="10">
      <t>チク</t>
    </rPh>
    <rPh sb="11" eb="13">
      <t>ヒワキ</t>
    </rPh>
    <rPh sb="13" eb="14">
      <t>チョウ</t>
    </rPh>
    <rPh sb="14" eb="16">
      <t>チク</t>
    </rPh>
    <phoneticPr fontId="24"/>
  </si>
  <si>
    <t>筑西</t>
    <rPh sb="0" eb="2">
      <t>チクセイ</t>
    </rPh>
    <phoneticPr fontId="24"/>
  </si>
  <si>
    <t>名護A</t>
    <rPh sb="0" eb="2">
      <t>ナゴ</t>
    </rPh>
    <phoneticPr fontId="24"/>
  </si>
  <si>
    <t>港地区</t>
    <rPh sb="0" eb="1">
      <t>ミナト</t>
    </rPh>
    <rPh sb="1" eb="3">
      <t>チク</t>
    </rPh>
    <phoneticPr fontId="24"/>
  </si>
  <si>
    <t>栃木</t>
    <rPh sb="0" eb="2">
      <t>トチギ</t>
    </rPh>
    <phoneticPr fontId="24"/>
  </si>
  <si>
    <t>宇都宮</t>
    <rPh sb="0" eb="3">
      <t>ウツノミヤ</t>
    </rPh>
    <phoneticPr fontId="24"/>
  </si>
  <si>
    <t>名護B</t>
    <rPh sb="0" eb="2">
      <t>ナゴ</t>
    </rPh>
    <phoneticPr fontId="24"/>
  </si>
  <si>
    <t>辺野古地区</t>
    <rPh sb="0" eb="3">
      <t>ヘノコ</t>
    </rPh>
    <rPh sb="3" eb="5">
      <t>チク</t>
    </rPh>
    <phoneticPr fontId="24"/>
  </si>
  <si>
    <t>足利</t>
    <rPh sb="0" eb="2">
      <t>アシカガ</t>
    </rPh>
    <phoneticPr fontId="24"/>
  </si>
  <si>
    <t>宮古島</t>
    <rPh sb="0" eb="3">
      <t>ミヤコジマ</t>
    </rPh>
    <phoneticPr fontId="24"/>
  </si>
  <si>
    <t>平良地区</t>
    <rPh sb="0" eb="2">
      <t>タイラ</t>
    </rPh>
    <rPh sb="2" eb="4">
      <t>チク</t>
    </rPh>
    <phoneticPr fontId="24"/>
  </si>
  <si>
    <t>小山</t>
    <rPh sb="0" eb="2">
      <t>オヤマ</t>
    </rPh>
    <phoneticPr fontId="24"/>
  </si>
  <si>
    <t>群馬</t>
    <rPh sb="0" eb="2">
      <t>グンマ</t>
    </rPh>
    <phoneticPr fontId="24"/>
  </si>
  <si>
    <t>前橋</t>
    <rPh sb="0" eb="2">
      <t>マエバシ</t>
    </rPh>
    <phoneticPr fontId="24"/>
  </si>
  <si>
    <t>高崎</t>
    <rPh sb="0" eb="2">
      <t>タカサキ</t>
    </rPh>
    <phoneticPr fontId="24"/>
  </si>
  <si>
    <t>太田</t>
    <rPh sb="0" eb="2">
      <t>オオタ</t>
    </rPh>
    <phoneticPr fontId="24"/>
  </si>
  <si>
    <t>沼田</t>
    <rPh sb="0" eb="2">
      <t>ヌマタ</t>
    </rPh>
    <phoneticPr fontId="24"/>
  </si>
  <si>
    <t>中之条</t>
    <rPh sb="0" eb="3">
      <t>ナカノジョウ</t>
    </rPh>
    <phoneticPr fontId="24"/>
  </si>
  <si>
    <t>埼玉</t>
    <rPh sb="0" eb="2">
      <t>サイタマ</t>
    </rPh>
    <phoneticPr fontId="24"/>
  </si>
  <si>
    <t>さいたまB</t>
    <phoneticPr fontId="24"/>
  </si>
  <si>
    <t>川越</t>
    <rPh sb="0" eb="2">
      <t>カワゴシ</t>
    </rPh>
    <phoneticPr fontId="24"/>
  </si>
  <si>
    <t>熊谷</t>
    <rPh sb="0" eb="2">
      <t>クマガイ</t>
    </rPh>
    <phoneticPr fontId="24"/>
  </si>
  <si>
    <t>秩父</t>
    <rPh sb="0" eb="2">
      <t>チチブ</t>
    </rPh>
    <phoneticPr fontId="24"/>
  </si>
  <si>
    <t>千葉</t>
    <rPh sb="0" eb="2">
      <t>チバ</t>
    </rPh>
    <phoneticPr fontId="24"/>
  </si>
  <si>
    <t>銚子</t>
    <rPh sb="0" eb="2">
      <t>チョウシ</t>
    </rPh>
    <phoneticPr fontId="24"/>
  </si>
  <si>
    <t>船橋</t>
    <rPh sb="0" eb="2">
      <t>フナバシ</t>
    </rPh>
    <phoneticPr fontId="24"/>
  </si>
  <si>
    <t>木更津</t>
    <rPh sb="0" eb="3">
      <t>キサラヅ</t>
    </rPh>
    <phoneticPr fontId="24"/>
  </si>
  <si>
    <t>松戸</t>
    <rPh sb="0" eb="2">
      <t>マツド</t>
    </rPh>
    <phoneticPr fontId="24"/>
  </si>
  <si>
    <t>成田</t>
    <rPh sb="0" eb="2">
      <t>ナリタ</t>
    </rPh>
    <phoneticPr fontId="24"/>
  </si>
  <si>
    <t>東京</t>
    <rPh sb="0" eb="2">
      <t>トウキョウ</t>
    </rPh>
    <phoneticPr fontId="24"/>
  </si>
  <si>
    <t>17区</t>
    <rPh sb="2" eb="3">
      <t>ク</t>
    </rPh>
    <phoneticPr fontId="24"/>
  </si>
  <si>
    <t>6区</t>
    <rPh sb="1" eb="2">
      <t>ク</t>
    </rPh>
    <phoneticPr fontId="24"/>
  </si>
  <si>
    <t>八王子</t>
    <rPh sb="0" eb="3">
      <t>ハチオウジ</t>
    </rPh>
    <phoneticPr fontId="24"/>
  </si>
  <si>
    <t>調布</t>
    <rPh sb="0" eb="2">
      <t>チョウフ</t>
    </rPh>
    <phoneticPr fontId="24"/>
  </si>
  <si>
    <t>神奈川</t>
    <rPh sb="0" eb="3">
      <t>カナガワ</t>
    </rPh>
    <phoneticPr fontId="24"/>
  </si>
  <si>
    <t>横浜</t>
    <rPh sb="0" eb="2">
      <t>ヨコハマ</t>
    </rPh>
    <phoneticPr fontId="24"/>
  </si>
  <si>
    <t>川崎</t>
    <rPh sb="0" eb="2">
      <t>カワサキ</t>
    </rPh>
    <phoneticPr fontId="24"/>
  </si>
  <si>
    <t>相模原</t>
    <rPh sb="0" eb="3">
      <t>サガミハラ</t>
    </rPh>
    <phoneticPr fontId="24"/>
  </si>
  <si>
    <t>横須賀</t>
    <rPh sb="0" eb="3">
      <t>ヨコスカ</t>
    </rPh>
    <phoneticPr fontId="24"/>
  </si>
  <si>
    <t>小田原</t>
    <rPh sb="0" eb="3">
      <t>オダワラ</t>
    </rPh>
    <phoneticPr fontId="24"/>
  </si>
  <si>
    <t>厚木</t>
    <rPh sb="0" eb="2">
      <t>アツギ</t>
    </rPh>
    <phoneticPr fontId="24"/>
  </si>
  <si>
    <t>山梨</t>
    <rPh sb="0" eb="2">
      <t>ヤマナシ</t>
    </rPh>
    <phoneticPr fontId="24"/>
  </si>
  <si>
    <t>甲府</t>
    <rPh sb="0" eb="2">
      <t>コウフ</t>
    </rPh>
    <phoneticPr fontId="24"/>
  </si>
  <si>
    <t>富士吉田</t>
    <rPh sb="0" eb="4">
      <t>フジヨシダ</t>
    </rPh>
    <phoneticPr fontId="24"/>
  </si>
  <si>
    <t>大月</t>
    <rPh sb="0" eb="2">
      <t>オオツキ</t>
    </rPh>
    <phoneticPr fontId="24"/>
  </si>
  <si>
    <t>長野</t>
    <rPh sb="0" eb="2">
      <t>ナガノ</t>
    </rPh>
    <phoneticPr fontId="24"/>
  </si>
  <si>
    <t>松本B</t>
    <rPh sb="0" eb="2">
      <t>マツモト</t>
    </rPh>
    <phoneticPr fontId="24"/>
  </si>
  <si>
    <t>飯田</t>
    <rPh sb="0" eb="2">
      <t>イイダ</t>
    </rPh>
    <phoneticPr fontId="24"/>
  </si>
  <si>
    <t>飯山</t>
    <rPh sb="0" eb="2">
      <t>イイヤマ</t>
    </rPh>
    <phoneticPr fontId="24"/>
  </si>
  <si>
    <t>佐久</t>
    <rPh sb="0" eb="2">
      <t>サク</t>
    </rPh>
    <phoneticPr fontId="24"/>
  </si>
  <si>
    <t>新潟</t>
    <rPh sb="0" eb="2">
      <t>ニイガタ</t>
    </rPh>
    <phoneticPr fontId="24"/>
  </si>
  <si>
    <t>長岡</t>
    <rPh sb="0" eb="2">
      <t>ナガオカ</t>
    </rPh>
    <phoneticPr fontId="24"/>
  </si>
  <si>
    <t>上越</t>
    <rPh sb="0" eb="2">
      <t>ジョウエツ</t>
    </rPh>
    <phoneticPr fontId="24"/>
  </si>
  <si>
    <t>南魚沼</t>
    <rPh sb="0" eb="3">
      <t>ミナミウオヌマ</t>
    </rPh>
    <phoneticPr fontId="24"/>
  </si>
  <si>
    <t>富山</t>
    <rPh sb="0" eb="2">
      <t>トヤマ</t>
    </rPh>
    <phoneticPr fontId="24"/>
  </si>
  <si>
    <t>高岡</t>
    <rPh sb="0" eb="2">
      <t>タカオカ</t>
    </rPh>
    <phoneticPr fontId="24"/>
  </si>
  <si>
    <t>魚津</t>
    <rPh sb="0" eb="1">
      <t>ウオ</t>
    </rPh>
    <rPh sb="1" eb="2">
      <t>ツ</t>
    </rPh>
    <phoneticPr fontId="24"/>
  </si>
  <si>
    <t>石川</t>
    <rPh sb="0" eb="2">
      <t>イシカワ</t>
    </rPh>
    <phoneticPr fontId="24"/>
  </si>
  <si>
    <t>金沢</t>
    <rPh sb="0" eb="2">
      <t>カナザワ</t>
    </rPh>
    <phoneticPr fontId="24"/>
  </si>
  <si>
    <t>七尾</t>
    <rPh sb="0" eb="2">
      <t>ナナオ</t>
    </rPh>
    <phoneticPr fontId="24"/>
  </si>
  <si>
    <t>小松</t>
    <rPh sb="0" eb="2">
      <t>コマツ</t>
    </rPh>
    <phoneticPr fontId="24"/>
  </si>
  <si>
    <t>輪島</t>
    <rPh sb="0" eb="2">
      <t>ワジマ</t>
    </rPh>
    <phoneticPr fontId="24"/>
  </si>
  <si>
    <t>岐阜</t>
    <rPh sb="0" eb="2">
      <t>ギフ</t>
    </rPh>
    <phoneticPr fontId="24"/>
  </si>
  <si>
    <t>高山</t>
    <rPh sb="0" eb="2">
      <t>タカヤマ</t>
    </rPh>
    <phoneticPr fontId="24"/>
  </si>
  <si>
    <t>恵那</t>
    <rPh sb="0" eb="2">
      <t>エナ</t>
    </rPh>
    <phoneticPr fontId="24"/>
  </si>
  <si>
    <t>美濃加茂</t>
    <rPh sb="0" eb="4">
      <t>ミノカモ</t>
    </rPh>
    <phoneticPr fontId="24"/>
  </si>
  <si>
    <t>静岡</t>
    <rPh sb="0" eb="2">
      <t>シズオカ</t>
    </rPh>
    <phoneticPr fontId="24"/>
  </si>
  <si>
    <t>浜松</t>
    <rPh sb="0" eb="2">
      <t>ハママツ</t>
    </rPh>
    <phoneticPr fontId="24"/>
  </si>
  <si>
    <t>沼津</t>
    <rPh sb="0" eb="2">
      <t>ヌマヅ</t>
    </rPh>
    <phoneticPr fontId="24"/>
  </si>
  <si>
    <t>愛知</t>
    <rPh sb="0" eb="2">
      <t>アイチ</t>
    </rPh>
    <phoneticPr fontId="24"/>
  </si>
  <si>
    <t>名古屋</t>
    <rPh sb="0" eb="3">
      <t>ナゴヤ</t>
    </rPh>
    <phoneticPr fontId="24"/>
  </si>
  <si>
    <t>豊橋</t>
    <rPh sb="0" eb="2">
      <t>トヨハシ</t>
    </rPh>
    <phoneticPr fontId="24"/>
  </si>
  <si>
    <t>岡崎</t>
    <rPh sb="0" eb="2">
      <t>オカザキ</t>
    </rPh>
    <phoneticPr fontId="24"/>
  </si>
  <si>
    <t>半田</t>
    <rPh sb="0" eb="2">
      <t>ハンダ</t>
    </rPh>
    <phoneticPr fontId="24"/>
  </si>
  <si>
    <t>豊田</t>
    <rPh sb="0" eb="2">
      <t>トヨタ</t>
    </rPh>
    <phoneticPr fontId="24"/>
  </si>
  <si>
    <t>三重</t>
    <rPh sb="0" eb="2">
      <t>ミエ</t>
    </rPh>
    <phoneticPr fontId="24"/>
  </si>
  <si>
    <t>津</t>
    <rPh sb="0" eb="1">
      <t>ツ</t>
    </rPh>
    <phoneticPr fontId="24"/>
  </si>
  <si>
    <t>四日市</t>
    <rPh sb="0" eb="3">
      <t>ヨッカイチ</t>
    </rPh>
    <phoneticPr fontId="24"/>
  </si>
  <si>
    <t>熊野B</t>
    <rPh sb="0" eb="2">
      <t>クマノ</t>
    </rPh>
    <phoneticPr fontId="24"/>
  </si>
  <si>
    <t>伊賀</t>
    <rPh sb="0" eb="2">
      <t>イガ</t>
    </rPh>
    <phoneticPr fontId="24"/>
  </si>
  <si>
    <t>福井</t>
    <rPh sb="0" eb="2">
      <t>フクイ</t>
    </rPh>
    <phoneticPr fontId="24"/>
  </si>
  <si>
    <t>敦賀</t>
    <rPh sb="0" eb="1">
      <t>アツシ</t>
    </rPh>
    <rPh sb="1" eb="2">
      <t>ガ</t>
    </rPh>
    <phoneticPr fontId="24"/>
  </si>
  <si>
    <t>大野</t>
    <rPh sb="0" eb="2">
      <t>オオノ</t>
    </rPh>
    <phoneticPr fontId="24"/>
  </si>
  <si>
    <t>滋賀</t>
    <rPh sb="0" eb="2">
      <t>シガ</t>
    </rPh>
    <phoneticPr fontId="24"/>
  </si>
  <si>
    <t>大津</t>
    <rPh sb="0" eb="2">
      <t>オオツ</t>
    </rPh>
    <phoneticPr fontId="24"/>
  </si>
  <si>
    <t>彦根</t>
    <rPh sb="0" eb="2">
      <t>ヒコネ</t>
    </rPh>
    <phoneticPr fontId="24"/>
  </si>
  <si>
    <t>長浜</t>
    <rPh sb="0" eb="2">
      <t>ナガハマ</t>
    </rPh>
    <phoneticPr fontId="24"/>
  </si>
  <si>
    <t>京都</t>
    <rPh sb="0" eb="2">
      <t>キョウト</t>
    </rPh>
    <phoneticPr fontId="24"/>
  </si>
  <si>
    <t>福知山</t>
    <rPh sb="0" eb="3">
      <t>フクチヤマ</t>
    </rPh>
    <phoneticPr fontId="24"/>
  </si>
  <si>
    <t>舞鶴</t>
    <rPh sb="0" eb="2">
      <t>マイヅル</t>
    </rPh>
    <phoneticPr fontId="24"/>
  </si>
  <si>
    <t>宮津</t>
    <rPh sb="0" eb="2">
      <t>ミヤツ</t>
    </rPh>
    <phoneticPr fontId="24"/>
  </si>
  <si>
    <t>大阪</t>
    <rPh sb="0" eb="2">
      <t>オオサカ</t>
    </rPh>
    <phoneticPr fontId="24"/>
  </si>
  <si>
    <t>堺</t>
    <rPh sb="0" eb="1">
      <t>サカイ</t>
    </rPh>
    <phoneticPr fontId="24"/>
  </si>
  <si>
    <t>東大阪</t>
    <rPh sb="0" eb="3">
      <t>ヒガシオオサカ</t>
    </rPh>
    <phoneticPr fontId="24"/>
  </si>
  <si>
    <t>兵庫</t>
    <rPh sb="0" eb="2">
      <t>ヒョウゴ</t>
    </rPh>
    <phoneticPr fontId="24"/>
  </si>
  <si>
    <t>神戸</t>
    <rPh sb="0" eb="2">
      <t>コウベ</t>
    </rPh>
    <phoneticPr fontId="24"/>
  </si>
  <si>
    <t>姫路</t>
    <rPh sb="0" eb="2">
      <t>ヒメジ</t>
    </rPh>
    <phoneticPr fontId="24"/>
  </si>
  <si>
    <t>明石</t>
    <rPh sb="0" eb="2">
      <t>アカシ</t>
    </rPh>
    <phoneticPr fontId="24"/>
  </si>
  <si>
    <t>西宮</t>
    <rPh sb="0" eb="2">
      <t>ニシノミヤ</t>
    </rPh>
    <phoneticPr fontId="24"/>
  </si>
  <si>
    <t>洲本</t>
    <rPh sb="0" eb="2">
      <t>スモト</t>
    </rPh>
    <phoneticPr fontId="24"/>
  </si>
  <si>
    <t>豊岡</t>
    <rPh sb="0" eb="2">
      <t>トヨオカ</t>
    </rPh>
    <phoneticPr fontId="24"/>
  </si>
  <si>
    <t>五条</t>
    <rPh sb="0" eb="2">
      <t>ゴジョウ</t>
    </rPh>
    <phoneticPr fontId="24"/>
  </si>
  <si>
    <t>和歌山</t>
    <rPh sb="0" eb="3">
      <t>ワカヤマ</t>
    </rPh>
    <phoneticPr fontId="24"/>
  </si>
  <si>
    <t>鳥取</t>
    <rPh sb="0" eb="2">
      <t>トットリ</t>
    </rPh>
    <phoneticPr fontId="24"/>
  </si>
  <si>
    <t>米子</t>
    <rPh sb="0" eb="2">
      <t>ヨナゴ</t>
    </rPh>
    <phoneticPr fontId="24"/>
  </si>
  <si>
    <t>島根</t>
    <rPh sb="0" eb="2">
      <t>シマネ</t>
    </rPh>
    <phoneticPr fontId="24"/>
  </si>
  <si>
    <t>松江</t>
    <rPh sb="0" eb="2">
      <t>マツエ</t>
    </rPh>
    <phoneticPr fontId="24"/>
  </si>
  <si>
    <t>浜田</t>
    <rPh sb="0" eb="1">
      <t>ハマ</t>
    </rPh>
    <rPh sb="1" eb="2">
      <t>タ</t>
    </rPh>
    <phoneticPr fontId="24"/>
  </si>
  <si>
    <t>岡山</t>
    <rPh sb="0" eb="2">
      <t>オカヤマ</t>
    </rPh>
    <phoneticPr fontId="24"/>
  </si>
  <si>
    <t>津山</t>
    <rPh sb="0" eb="2">
      <t>ツヤマ</t>
    </rPh>
    <phoneticPr fontId="24"/>
  </si>
  <si>
    <t>広島</t>
    <rPh sb="0" eb="2">
      <t>ヒロシマ</t>
    </rPh>
    <phoneticPr fontId="24"/>
  </si>
  <si>
    <t>呉</t>
    <rPh sb="0" eb="1">
      <t>クレ</t>
    </rPh>
    <phoneticPr fontId="24"/>
  </si>
  <si>
    <t>尾道</t>
    <rPh sb="0" eb="2">
      <t>オノミチ</t>
    </rPh>
    <phoneticPr fontId="24"/>
  </si>
  <si>
    <t>福山</t>
    <rPh sb="0" eb="2">
      <t>フクヤマ</t>
    </rPh>
    <phoneticPr fontId="24"/>
  </si>
  <si>
    <t>三次</t>
    <rPh sb="0" eb="2">
      <t>ミツギ</t>
    </rPh>
    <phoneticPr fontId="24"/>
  </si>
  <si>
    <t>山口</t>
    <rPh sb="0" eb="2">
      <t>ヤマグチ</t>
    </rPh>
    <phoneticPr fontId="24"/>
  </si>
  <si>
    <t>下関</t>
    <rPh sb="0" eb="2">
      <t>シモノセキ</t>
    </rPh>
    <phoneticPr fontId="24"/>
  </si>
  <si>
    <t>萩</t>
    <rPh sb="0" eb="1">
      <t>ハギ</t>
    </rPh>
    <phoneticPr fontId="24"/>
  </si>
  <si>
    <t>周南</t>
    <rPh sb="0" eb="2">
      <t>シュウナン</t>
    </rPh>
    <phoneticPr fontId="24"/>
  </si>
  <si>
    <t>徳島</t>
    <rPh sb="0" eb="2">
      <t>トクシマ</t>
    </rPh>
    <phoneticPr fontId="24"/>
  </si>
  <si>
    <t>阿南</t>
    <rPh sb="0" eb="2">
      <t>アナン</t>
    </rPh>
    <phoneticPr fontId="24"/>
  </si>
  <si>
    <t>香川</t>
    <rPh sb="0" eb="2">
      <t>カガワ</t>
    </rPh>
    <phoneticPr fontId="24"/>
  </si>
  <si>
    <t>高松</t>
    <rPh sb="0" eb="2">
      <t>タカマツ</t>
    </rPh>
    <phoneticPr fontId="24"/>
  </si>
  <si>
    <t>坂出</t>
    <rPh sb="0" eb="2">
      <t>サカイデ</t>
    </rPh>
    <phoneticPr fontId="24"/>
  </si>
  <si>
    <t>愛媛</t>
    <rPh sb="0" eb="2">
      <t>エヒメ</t>
    </rPh>
    <phoneticPr fontId="24"/>
  </si>
  <si>
    <t>宇和島</t>
    <rPh sb="0" eb="3">
      <t>ウワジマ</t>
    </rPh>
    <phoneticPr fontId="24"/>
  </si>
  <si>
    <t>新居浜</t>
    <rPh sb="0" eb="3">
      <t>ニイハマ</t>
    </rPh>
    <phoneticPr fontId="24"/>
  </si>
  <si>
    <t>高知</t>
    <rPh sb="0" eb="2">
      <t>コウチ</t>
    </rPh>
    <phoneticPr fontId="24"/>
  </si>
  <si>
    <t>福岡</t>
    <rPh sb="0" eb="2">
      <t>フクオカ</t>
    </rPh>
    <phoneticPr fontId="24"/>
  </si>
  <si>
    <t>北九州</t>
    <rPh sb="0" eb="3">
      <t>キタキュウシュウ</t>
    </rPh>
    <phoneticPr fontId="24"/>
  </si>
  <si>
    <t>大牟田</t>
    <rPh sb="0" eb="3">
      <t>オオムタ</t>
    </rPh>
    <phoneticPr fontId="24"/>
  </si>
  <si>
    <t>久留米</t>
    <rPh sb="0" eb="3">
      <t>クルメ</t>
    </rPh>
    <phoneticPr fontId="24"/>
  </si>
  <si>
    <t>飯塚</t>
    <rPh sb="0" eb="2">
      <t>イイヅカ</t>
    </rPh>
    <phoneticPr fontId="24"/>
  </si>
  <si>
    <t>行橋</t>
    <rPh sb="0" eb="2">
      <t>ユクハシ</t>
    </rPh>
    <phoneticPr fontId="24"/>
  </si>
  <si>
    <t>長崎</t>
    <rPh sb="0" eb="2">
      <t>ナガサキ</t>
    </rPh>
    <phoneticPr fontId="24"/>
  </si>
  <si>
    <t>佐世保</t>
    <rPh sb="0" eb="3">
      <t>サセボ</t>
    </rPh>
    <phoneticPr fontId="24"/>
  </si>
  <si>
    <t>人吉</t>
    <rPh sb="0" eb="2">
      <t>ヒトヨシ</t>
    </rPh>
    <phoneticPr fontId="24"/>
  </si>
  <si>
    <t>沖縄</t>
    <rPh sb="0" eb="2">
      <t>オキナワ</t>
    </rPh>
    <phoneticPr fontId="24"/>
  </si>
  <si>
    <t>那覇</t>
    <rPh sb="0" eb="2">
      <t>ナハ</t>
    </rPh>
    <phoneticPr fontId="24"/>
  </si>
  <si>
    <t>石垣</t>
    <rPh sb="0" eb="2">
      <t>イシガキ</t>
    </rPh>
    <phoneticPr fontId="24"/>
  </si>
  <si>
    <t>RC40-0</t>
    <phoneticPr fontId="24"/>
  </si>
  <si>
    <t>RC30-0</t>
    <phoneticPr fontId="24"/>
  </si>
  <si>
    <t>工費・砕石の地域の入力</t>
    <rPh sb="0" eb="2">
      <t>コウヒ</t>
    </rPh>
    <rPh sb="3" eb="5">
      <t>サイセキ</t>
    </rPh>
    <rPh sb="6" eb="8">
      <t>チイキ</t>
    </rPh>
    <phoneticPr fontId="4"/>
  </si>
  <si>
    <t>燃料費の地域の入力</t>
    <rPh sb="4" eb="6">
      <t>チイキ</t>
    </rPh>
    <rPh sb="7" eb="9">
      <t>ニュウリョク</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</si>
</sst>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7">
    <numFmt numFmtId="5" formatCode="&quot;¥&quot;#,##0;&quot;¥&quot;\-#,##0"/>
    <numFmt numFmtId="176" formatCode="0.0"/>
    <numFmt numFmtId="177" formatCode="#,##0_ "/>
    <numFmt numFmtId="178" formatCode="#,##0_);[Red]\(#,##0\)"/>
    <numFmt numFmtId="179" formatCode="0_ "/>
    <numFmt numFmtId="180" formatCode="&quot;パラリンクＬ敷設費用&quot;\ \ @\ "/>
    <numFmt numFmtId="181" formatCode="&quot;建設物価（平成24年7月）機械賃料&quot;\ @\ &quot;地区&quot;"/>
    <numFmt numFmtId="182" formatCode="#,##0.0_ "/>
    <numFmt numFmtId="183" formatCode="#,##0.0_);[Red]\(#,##0.0\)"/>
    <numFmt numFmtId="184" formatCode="@&quot;L&quot;"/>
    <numFmt numFmtId="185" formatCode="&quot;H29年3月公共工事設計労務単価&quot;\ @\ "/>
    <numFmt numFmtId="186" formatCode="&quot;建設物価（平成29年1月）機械賃料&quot;\ @\ &quot;地区&quot;"/>
    <numFmt numFmtId="187" formatCode="#,##0.0_ ;[Red]\-#,##0.0\ "/>
    <numFmt numFmtId="188" formatCode="#,##0_ ;[Red]\-#,##0\ "/>
    <numFmt numFmtId="189" formatCode="&quot;建設物価（令和6年3月）機械賃料&quot;\ @\ &quot;地区&quot;"/>
    <numFmt numFmtId="190" formatCode="&quot;R8年3月公共工事設計労務単価&quot;\ @\ "/>
    <numFmt numFmtId="191" formatCode="&quot;R6年3月公共工事設計労務単価&quot;\ @\ "/>
  </numFmts>
  <fonts count="30">
    <font>
      <sz val="11"/>
      <name val="ＭＳ Ｐゴシック"/>
      <family val="3"/>
      <charset val="128"/>
    </font>
    <font>
      <b/>
      <sz val="11"/>
      <name val="ＭＳ Ｐゴシック"/>
      <family val="3"/>
      <charset val="128"/>
    </font>
    <font>
      <sz val="11"/>
      <name val="ＭＳ Ｐゴシック"/>
      <family val="3"/>
      <charset val="128"/>
    </font>
    <font>
      <sz val="10"/>
      <name val="ＭＳ Ｐゴシック"/>
      <family val="3"/>
      <charset val="128"/>
    </font>
    <font>
      <sz val="11"/>
      <name val="明朝"/>
      <family val="1"/>
      <charset val="128"/>
    </font>
    <font>
      <sz val="12"/>
      <name val="ＭＳ Ｐゴシック"/>
      <family val="3"/>
      <charset val="128"/>
    </font>
    <font>
      <sz val="6"/>
      <name val="ＭＳ Ｐゴシック"/>
      <family val="3"/>
      <charset val="128"/>
    </font>
    <font>
      <sz val="10"/>
      <name val="Arial"/>
      <family val="2"/>
    </font>
    <font>
      <b/>
      <sz val="10"/>
      <name val="ＭＳ Ｐゴシック"/>
      <family val="3"/>
      <charset val="128"/>
    </font>
    <font>
      <b/>
      <sz val="9"/>
      <name val="ＭＳ Ｐゴシック"/>
      <family val="3"/>
      <charset val="128"/>
    </font>
    <font>
      <sz val="9"/>
      <name val="ＭＳ Ｐゴシック"/>
      <family val="3"/>
      <charset val="128"/>
    </font>
    <font>
      <b/>
      <sz val="9"/>
      <color indexed="81"/>
      <name val="ＭＳ Ｐゴシック"/>
      <family val="3"/>
      <charset val="128"/>
    </font>
    <font>
      <b/>
      <sz val="20"/>
      <name val="ＭＳ Ｐゴシック"/>
      <family val="3"/>
      <charset val="128"/>
    </font>
    <font>
      <sz val="9"/>
      <color indexed="81"/>
      <name val="ＭＳ Ｐゴシック"/>
      <family val="3"/>
      <charset val="128"/>
    </font>
    <font>
      <sz val="11"/>
      <color indexed="10"/>
      <name val="ＭＳ Ｐゴシック"/>
      <family val="3"/>
      <charset val="128"/>
    </font>
    <font>
      <sz val="11"/>
      <name val="Arial"/>
      <family val="2"/>
    </font>
    <font>
      <sz val="11"/>
      <name val="ＭＳ Ｐゴシック"/>
      <family val="3"/>
      <charset val="128"/>
    </font>
    <font>
      <b/>
      <sz val="11"/>
      <color indexed="10"/>
      <name val="ＭＳ Ｐゴシック"/>
      <family val="3"/>
      <charset val="128"/>
    </font>
    <font>
      <b/>
      <sz val="9"/>
      <name val="Arial"/>
      <family val="2"/>
    </font>
    <font>
      <b/>
      <sz val="14"/>
      <name val="ＭＳ Ｐゴシック"/>
      <family val="3"/>
      <charset val="128"/>
    </font>
    <font>
      <sz val="10"/>
      <name val="ＭＳ Ｐゴシック"/>
      <family val="3"/>
      <charset val="128"/>
      <scheme val="minor"/>
    </font>
    <font>
      <b/>
      <sz val="12"/>
      <name val="ＭＳ Ｐゴシック"/>
      <family val="3"/>
      <charset val="128"/>
    </font>
    <font>
      <sz val="10"/>
      <color theme="1"/>
      <name val="Arial"/>
      <family val="2"/>
    </font>
    <font>
      <sz val="6"/>
      <name val="Yu Gothic"/>
      <family val="2"/>
      <charset val="128"/>
    </font>
    <font>
      <sz val="6"/>
      <name val="Yu Gothic"/>
      <family val="3"/>
      <charset val="128"/>
    </font>
    <font>
      <sz val="11"/>
      <color rgb="FFFF0000"/>
      <name val="Yu Gothic"/>
      <family val="3"/>
      <charset val="128"/>
    </font>
    <font>
      <sz val="11"/>
      <color rgb="FF0000FF"/>
      <name val="Yu Gothic"/>
      <family val="3"/>
      <charset val="128"/>
    </font>
    <font>
      <sz val="11"/>
      <name val="Yu Gothic"/>
      <family val="3"/>
      <charset val="128"/>
    </font>
    <font>
      <sz val="11"/>
      <name val="游ゴシック"/>
      <family val="2"/>
      <charset val="128"/>
    </font>
    <font>
      <sz val="11"/>
      <name val="ＭＳ Ｐゴシック"/>
      <family val="2"/>
      <charset val="128"/>
    </font>
  </fonts>
  <fills count="6">
    <fill>
      <patternFill patternType="none"/>
    </fill>
    <fill>
      <patternFill patternType="gray125"/>
    </fill>
    <fill>
      <patternFill patternType="solid">
        <fgColor indexed="13"/>
        <bgColor indexed="64"/>
      </patternFill>
    </fill>
    <fill>
      <patternFill patternType="solid">
        <fgColor rgb="FFCCFFFF"/>
        <bgColor indexed="64"/>
      </patternFill>
    </fill>
    <fill>
      <patternFill patternType="solid">
        <fgColor rgb="FFFFFF00"/>
        <bgColor indexed="64"/>
      </patternFill>
    </fill>
    <fill>
      <patternFill patternType="solid">
        <fgColor rgb="FFFFC000"/>
        <bgColor indexed="64"/>
      </patternFill>
    </fill>
  </fills>
  <borders count="41">
    <border>
      <left/>
      <right/>
      <top/>
      <bottom/>
      <diagonal/>
    </border>
    <border>
      <left style="medium">
        <color indexed="64"/>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style="medium">
        <color indexed="64"/>
      </left>
      <right/>
      <top style="medium">
        <color indexed="64"/>
      </top>
      <bottom style="thin">
        <color indexed="64"/>
      </bottom>
      <diagonal/>
    </border>
    <border>
      <left/>
      <right style="thin">
        <color indexed="64"/>
      </right>
      <top style="medium">
        <color indexed="64"/>
      </top>
      <bottom style="thin">
        <color indexed="64"/>
      </bottom>
      <diagonal/>
    </border>
    <border>
      <left style="thin">
        <color indexed="64"/>
      </left>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top style="thin">
        <color indexed="64"/>
      </top>
      <bottom style="thin">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style="medium">
        <color indexed="64"/>
      </left>
      <right/>
      <top style="thin">
        <color indexed="64"/>
      </top>
      <bottom/>
      <diagonal/>
    </border>
    <border>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right/>
      <top style="thin">
        <color indexed="64"/>
      </top>
      <bottom style="thin">
        <color indexed="64"/>
      </bottom>
      <diagonal/>
    </border>
    <border>
      <left/>
      <right style="thin">
        <color indexed="64"/>
      </right>
      <top/>
      <bottom style="thin">
        <color indexed="64"/>
      </bottom>
      <diagonal/>
    </border>
    <border>
      <left style="medium">
        <color indexed="64"/>
      </left>
      <right style="medium">
        <color indexed="64"/>
      </right>
      <top style="medium">
        <color indexed="64"/>
      </top>
      <bottom style="medium">
        <color indexed="64"/>
      </bottom>
      <diagonal/>
    </border>
    <border>
      <left/>
      <right/>
      <top style="thin">
        <color indexed="64"/>
      </top>
      <bottom/>
      <diagonal/>
    </border>
    <border>
      <left style="thin">
        <color indexed="64"/>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top style="thin">
        <color indexed="64"/>
      </top>
      <bottom/>
      <diagonal/>
    </border>
    <border>
      <left style="thin">
        <color indexed="64"/>
      </left>
      <right/>
      <top/>
      <bottom style="thin">
        <color indexed="64"/>
      </bottom>
      <diagonal/>
    </border>
    <border>
      <left style="medium">
        <color indexed="64"/>
      </left>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diagonal/>
    </border>
    <border>
      <left style="medium">
        <color indexed="64"/>
      </left>
      <right style="thin">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s>
  <cellStyleXfs count="5">
    <xf numFmtId="0" fontId="0" fillId="0" borderId="0"/>
    <xf numFmtId="38" fontId="2" fillId="0" borderId="0" applyFont="0" applyFill="0" applyBorder="0" applyAlignment="0" applyProtection="0"/>
    <xf numFmtId="0" fontId="4" fillId="0" borderId="0"/>
    <xf numFmtId="38" fontId="2" fillId="0" borderId="0" applyFont="0" applyFill="0" applyBorder="0" applyAlignment="0" applyProtection="0"/>
    <xf numFmtId="0" fontId="2" fillId="0" borderId="0"/>
  </cellStyleXfs>
  <cellXfs count="258">
    <xf numFmtId="0" fontId="0" fillId="0" borderId="0" xfId="0"/>
    <xf numFmtId="0" fontId="7" fillId="0" borderId="0" xfId="0" applyFont="1" applyAlignment="1">
      <alignment vertical="center"/>
    </xf>
    <xf numFmtId="0" fontId="7" fillId="0" borderId="0" xfId="2" applyFont="1" applyAlignment="1">
      <alignment vertical="center"/>
    </xf>
    <xf numFmtId="0" fontId="3" fillId="0" borderId="0" xfId="0" applyFont="1" applyAlignment="1">
      <alignment horizontal="center" vertical="center"/>
    </xf>
    <xf numFmtId="0" fontId="7" fillId="0" borderId="0" xfId="0" applyFont="1" applyAlignment="1">
      <alignment horizontal="center" vertical="center"/>
    </xf>
    <xf numFmtId="38" fontId="7" fillId="0" borderId="0" xfId="1" applyFont="1" applyAlignment="1">
      <alignment horizontal="center" vertical="center"/>
    </xf>
    <xf numFmtId="0" fontId="3" fillId="0" borderId="0" xfId="0" applyFont="1" applyAlignment="1">
      <alignment vertical="center"/>
    </xf>
    <xf numFmtId="38" fontId="7" fillId="0" borderId="0" xfId="1" applyFont="1" applyAlignment="1">
      <alignment vertical="center"/>
    </xf>
    <xf numFmtId="38" fontId="7" fillId="0" borderId="0" xfId="1" applyFont="1" applyAlignment="1" applyProtection="1">
      <alignment vertical="center"/>
      <protection locked="0"/>
    </xf>
    <xf numFmtId="0" fontId="3" fillId="0" borderId="0" xfId="0" applyFont="1" applyAlignment="1" applyProtection="1">
      <alignment horizontal="center" vertical="center"/>
      <protection locked="0"/>
    </xf>
    <xf numFmtId="0" fontId="8" fillId="0" borderId="0" xfId="0" applyFont="1" applyAlignment="1">
      <alignment horizontal="center" vertical="center"/>
    </xf>
    <xf numFmtId="0" fontId="10" fillId="0" borderId="0" xfId="0" applyFont="1" applyAlignment="1">
      <alignment wrapText="1"/>
    </xf>
    <xf numFmtId="0" fontId="0" fillId="0" borderId="1" xfId="0" applyBorder="1"/>
    <xf numFmtId="0" fontId="0" fillId="0" borderId="2" xfId="0" applyBorder="1"/>
    <xf numFmtId="0" fontId="0" fillId="0" borderId="3" xfId="0" applyBorder="1"/>
    <xf numFmtId="0" fontId="12" fillId="0" borderId="0" xfId="0" applyFont="1"/>
    <xf numFmtId="0" fontId="0" fillId="0" borderId="4" xfId="0" applyBorder="1" applyAlignment="1">
      <alignment horizontal="center" vertical="center"/>
    </xf>
    <xf numFmtId="0" fontId="0" fillId="0" borderId="4" xfId="0" applyBorder="1" applyAlignment="1">
      <alignment vertical="center"/>
    </xf>
    <xf numFmtId="0" fontId="0" fillId="0" borderId="5" xfId="0" applyBorder="1" applyAlignment="1">
      <alignment horizontal="center" vertical="center"/>
    </xf>
    <xf numFmtId="0" fontId="0" fillId="0" borderId="6" xfId="0" applyBorder="1"/>
    <xf numFmtId="0" fontId="0" fillId="0" borderId="7" xfId="0" applyBorder="1"/>
    <xf numFmtId="0" fontId="0" fillId="0" borderId="8" xfId="0" applyBorder="1"/>
    <xf numFmtId="0" fontId="0" fillId="0" borderId="9" xfId="0" applyBorder="1"/>
    <xf numFmtId="0" fontId="0" fillId="0" borderId="10" xfId="0" applyBorder="1"/>
    <xf numFmtId="0" fontId="0" fillId="0" borderId="11" xfId="0" applyBorder="1"/>
    <xf numFmtId="0" fontId="0" fillId="0" borderId="12" xfId="0" applyBorder="1"/>
    <xf numFmtId="0" fontId="0" fillId="0" borderId="13" xfId="0" applyBorder="1"/>
    <xf numFmtId="178" fontId="0" fillId="0" borderId="13" xfId="0" applyNumberFormat="1" applyBorder="1"/>
    <xf numFmtId="0" fontId="0" fillId="0" borderId="14" xfId="0" applyBorder="1"/>
    <xf numFmtId="0" fontId="0" fillId="0" borderId="15" xfId="0" applyBorder="1"/>
    <xf numFmtId="0" fontId="0" fillId="0" borderId="16" xfId="0" applyBorder="1"/>
    <xf numFmtId="178" fontId="0" fillId="0" borderId="16" xfId="0" applyNumberFormat="1" applyBorder="1"/>
    <xf numFmtId="38" fontId="1" fillId="0" borderId="16" xfId="0" applyNumberFormat="1" applyFont="1" applyBorder="1" applyAlignment="1">
      <alignment vertical="center"/>
    </xf>
    <xf numFmtId="0" fontId="0" fillId="0" borderId="9" xfId="0" applyBorder="1" applyAlignment="1">
      <alignment vertical="center"/>
    </xf>
    <xf numFmtId="0" fontId="0" fillId="0" borderId="13" xfId="0" applyBorder="1" applyAlignment="1">
      <alignment horizontal="center"/>
    </xf>
    <xf numFmtId="0" fontId="0" fillId="0" borderId="13" xfId="0" applyBorder="1" applyAlignment="1">
      <alignment horizontal="center" vertical="center"/>
    </xf>
    <xf numFmtId="38" fontId="2" fillId="0" borderId="13" xfId="1" applyFill="1" applyBorder="1" applyAlignment="1">
      <alignment vertical="center"/>
    </xf>
    <xf numFmtId="38" fontId="2" fillId="0" borderId="13" xfId="1" applyBorder="1" applyAlignment="1">
      <alignment vertical="center"/>
    </xf>
    <xf numFmtId="0" fontId="0" fillId="0" borderId="12" xfId="0" applyBorder="1" applyAlignment="1">
      <alignment horizontal="right" vertical="center"/>
    </xf>
    <xf numFmtId="0" fontId="3" fillId="0" borderId="13" xfId="0" applyFont="1" applyBorder="1"/>
    <xf numFmtId="0" fontId="0" fillId="0" borderId="15" xfId="0" applyBorder="1" applyAlignment="1">
      <alignment horizontal="center" vertical="center"/>
    </xf>
    <xf numFmtId="38" fontId="2" fillId="0" borderId="0" xfId="1" applyBorder="1" applyAlignment="1">
      <alignment vertical="center"/>
    </xf>
    <xf numFmtId="0" fontId="0" fillId="0" borderId="18" xfId="0" applyBorder="1"/>
    <xf numFmtId="0" fontId="0" fillId="0" borderId="19" xfId="0" applyBorder="1"/>
    <xf numFmtId="0" fontId="0" fillId="0" borderId="20" xfId="0" applyBorder="1" applyAlignment="1">
      <alignment horizontal="center" vertical="center"/>
    </xf>
    <xf numFmtId="0" fontId="0" fillId="0" borderId="20" xfId="0" applyBorder="1"/>
    <xf numFmtId="0" fontId="0" fillId="0" borderId="21" xfId="0" applyBorder="1"/>
    <xf numFmtId="0" fontId="0" fillId="0" borderId="22" xfId="0" applyBorder="1"/>
    <xf numFmtId="0" fontId="0" fillId="0" borderId="23" xfId="0" applyBorder="1" applyAlignment="1">
      <alignment horizontal="center" vertical="center"/>
    </xf>
    <xf numFmtId="0" fontId="0" fillId="0" borderId="23" xfId="0" applyBorder="1"/>
    <xf numFmtId="38" fontId="2" fillId="0" borderId="23" xfId="1" applyBorder="1" applyAlignment="1">
      <alignment vertical="center"/>
    </xf>
    <xf numFmtId="38" fontId="0" fillId="0" borderId="4" xfId="0" applyNumberFormat="1" applyBorder="1"/>
    <xf numFmtId="0" fontId="0" fillId="0" borderId="24" xfId="0" applyBorder="1"/>
    <xf numFmtId="0" fontId="0" fillId="0" borderId="22" xfId="0" applyBorder="1" applyAlignment="1">
      <alignment vertical="center"/>
    </xf>
    <xf numFmtId="179" fontId="0" fillId="0" borderId="23" xfId="0" applyNumberFormat="1" applyBorder="1"/>
    <xf numFmtId="0" fontId="0" fillId="0" borderId="0" xfId="0" applyAlignment="1">
      <alignment horizontal="center" vertical="center"/>
    </xf>
    <xf numFmtId="0" fontId="0" fillId="0" borderId="25" xfId="0" applyBorder="1" applyAlignment="1">
      <alignment horizontal="center" vertical="center"/>
    </xf>
    <xf numFmtId="177" fontId="0" fillId="0" borderId="13" xfId="0" applyNumberFormat="1" applyBorder="1"/>
    <xf numFmtId="0" fontId="1" fillId="0" borderId="0" xfId="0" applyFont="1"/>
    <xf numFmtId="0" fontId="0" fillId="0" borderId="13" xfId="0" applyBorder="1" applyAlignment="1">
      <alignment horizontal="right" vertical="center"/>
    </xf>
    <xf numFmtId="178" fontId="2" fillId="0" borderId="13" xfId="1" applyNumberFormat="1" applyBorder="1" applyAlignment="1">
      <alignment vertical="center"/>
    </xf>
    <xf numFmtId="177" fontId="0" fillId="0" borderId="16" xfId="0" applyNumberFormat="1" applyBorder="1"/>
    <xf numFmtId="0" fontId="2" fillId="0" borderId="0" xfId="0" applyFont="1"/>
    <xf numFmtId="38" fontId="0" fillId="0" borderId="13" xfId="1" applyFont="1" applyBorder="1" applyAlignment="1">
      <alignment vertical="center"/>
    </xf>
    <xf numFmtId="38" fontId="0" fillId="0" borderId="13" xfId="1" applyFont="1" applyFill="1" applyBorder="1" applyAlignment="1">
      <alignment vertical="center"/>
    </xf>
    <xf numFmtId="38" fontId="0" fillId="0" borderId="0" xfId="1" applyFont="1" applyBorder="1" applyAlignment="1">
      <alignment vertical="center"/>
    </xf>
    <xf numFmtId="38" fontId="0" fillId="0" borderId="20" xfId="1" applyFont="1" applyBorder="1" applyAlignment="1">
      <alignment vertical="center"/>
    </xf>
    <xf numFmtId="38" fontId="0" fillId="0" borderId="0" xfId="1" applyFont="1" applyAlignment="1">
      <alignment vertical="center"/>
    </xf>
    <xf numFmtId="5" fontId="0" fillId="0" borderId="13" xfId="0" applyNumberFormat="1" applyBorder="1" applyAlignment="1">
      <alignment horizontal="center" vertical="center"/>
    </xf>
    <xf numFmtId="0" fontId="7" fillId="0" borderId="13" xfId="2" applyFont="1" applyBorder="1" applyAlignment="1">
      <alignment horizontal="center" vertical="center"/>
    </xf>
    <xf numFmtId="0" fontId="15" fillId="0" borderId="0" xfId="2" applyFont="1" applyAlignment="1">
      <alignment vertical="center"/>
    </xf>
    <xf numFmtId="0" fontId="15" fillId="0" borderId="0" xfId="0" applyFont="1" applyAlignment="1">
      <alignment vertical="center"/>
    </xf>
    <xf numFmtId="180" fontId="9" fillId="0" borderId="0" xfId="0" applyNumberFormat="1" applyFont="1" applyAlignment="1">
      <alignment horizontal="left"/>
    </xf>
    <xf numFmtId="0" fontId="16" fillId="0" borderId="0" xfId="0" applyFont="1"/>
    <xf numFmtId="0" fontId="16" fillId="0" borderId="0" xfId="0" applyFont="1" applyAlignment="1">
      <alignment vertical="center"/>
    </xf>
    <xf numFmtId="0" fontId="16" fillId="0" borderId="0" xfId="0" applyFont="1" applyAlignment="1">
      <alignment horizontal="center" vertical="center"/>
    </xf>
    <xf numFmtId="0" fontId="15" fillId="0" borderId="0" xfId="2" applyFont="1" applyAlignment="1">
      <alignment horizontal="right" vertical="center"/>
    </xf>
    <xf numFmtId="0" fontId="16" fillId="0" borderId="0" xfId="2" applyFont="1" applyAlignment="1">
      <alignment vertical="center"/>
    </xf>
    <xf numFmtId="0" fontId="16" fillId="0" borderId="0" xfId="2" applyFont="1" applyAlignment="1">
      <alignment horizontal="center" vertical="center"/>
    </xf>
    <xf numFmtId="176" fontId="15" fillId="0" borderId="0" xfId="0" applyNumberFormat="1" applyFont="1" applyAlignment="1">
      <alignment horizontal="right" vertical="center"/>
    </xf>
    <xf numFmtId="0" fontId="17" fillId="0" borderId="0" xfId="0" applyFont="1"/>
    <xf numFmtId="0" fontId="17" fillId="0" borderId="0" xfId="2" applyFont="1" applyAlignment="1">
      <alignment vertical="center"/>
    </xf>
    <xf numFmtId="0" fontId="0" fillId="0" borderId="0" xfId="2" applyFont="1" applyAlignment="1">
      <alignment horizontal="center" vertical="center"/>
    </xf>
    <xf numFmtId="0" fontId="0" fillId="0" borderId="0" xfId="0" applyAlignment="1">
      <alignment horizontal="right"/>
    </xf>
    <xf numFmtId="0" fontId="5" fillId="2" borderId="0" xfId="0" applyFont="1" applyFill="1" applyAlignment="1">
      <alignment vertical="center"/>
    </xf>
    <xf numFmtId="0" fontId="14" fillId="0" borderId="0" xfId="0" applyFont="1"/>
    <xf numFmtId="0" fontId="14" fillId="0" borderId="0" xfId="2" applyFont="1" applyAlignment="1">
      <alignment vertical="center"/>
    </xf>
    <xf numFmtId="0" fontId="16" fillId="2" borderId="0" xfId="0" applyFont="1" applyFill="1"/>
    <xf numFmtId="0" fontId="10" fillId="0" borderId="13" xfId="0" applyFont="1" applyBorder="1" applyAlignment="1">
      <alignment horizontal="center" vertical="center" wrapText="1"/>
    </xf>
    <xf numFmtId="0" fontId="0" fillId="0" borderId="12" xfId="0" applyBorder="1" applyAlignment="1">
      <alignment horizontal="right"/>
    </xf>
    <xf numFmtId="0" fontId="2" fillId="0" borderId="14" xfId="0" applyFont="1" applyBorder="1"/>
    <xf numFmtId="179" fontId="2" fillId="0" borderId="14" xfId="0" applyNumberFormat="1" applyFont="1" applyBorder="1"/>
    <xf numFmtId="0" fontId="2" fillId="0" borderId="10" xfId="0" applyFont="1" applyBorder="1"/>
    <xf numFmtId="0" fontId="2" fillId="0" borderId="17" xfId="0" applyFont="1" applyBorder="1"/>
    <xf numFmtId="0" fontId="2" fillId="0" borderId="0" xfId="0" applyFont="1" applyAlignment="1">
      <alignment horizontal="right"/>
    </xf>
    <xf numFmtId="0" fontId="2" fillId="0" borderId="5" xfId="0" applyFont="1" applyBorder="1" applyAlignment="1">
      <alignment horizontal="center" vertical="center"/>
    </xf>
    <xf numFmtId="3" fontId="7" fillId="0" borderId="0" xfId="0" applyNumberFormat="1" applyFont="1" applyAlignment="1">
      <alignment vertical="center"/>
    </xf>
    <xf numFmtId="0" fontId="2" fillId="0" borderId="14" xfId="0" applyFont="1" applyBorder="1" applyAlignment="1">
      <alignment shrinkToFit="1"/>
    </xf>
    <xf numFmtId="0" fontId="0" fillId="2" borderId="0" xfId="0" applyFill="1" applyAlignment="1">
      <alignment horizontal="center" vertical="center"/>
    </xf>
    <xf numFmtId="5" fontId="0" fillId="3" borderId="13" xfId="0" applyNumberFormat="1" applyFill="1" applyBorder="1" applyAlignment="1">
      <alignment horizontal="center" vertical="center"/>
    </xf>
    <xf numFmtId="38" fontId="18" fillId="0" borderId="13" xfId="2" applyNumberFormat="1" applyFont="1" applyBorder="1" applyAlignment="1">
      <alignment horizontal="center" vertical="center"/>
    </xf>
    <xf numFmtId="0" fontId="9" fillId="0" borderId="19" xfId="0" applyFont="1" applyBorder="1" applyAlignment="1">
      <alignment horizontal="center" vertical="center" wrapText="1"/>
    </xf>
    <xf numFmtId="0" fontId="9" fillId="0" borderId="26" xfId="0" applyFont="1" applyBorder="1" applyAlignment="1">
      <alignment horizontal="center" vertical="center" wrapText="1"/>
    </xf>
    <xf numFmtId="0" fontId="0" fillId="0" borderId="13" xfId="0" applyBorder="1" applyAlignment="1">
      <alignment horizontal="right"/>
    </xf>
    <xf numFmtId="0" fontId="0" fillId="0" borderId="0" xfId="2" applyFont="1" applyAlignment="1">
      <alignment vertical="center"/>
    </xf>
    <xf numFmtId="0" fontId="3" fillId="0" borderId="13" xfId="0" applyFont="1" applyBorder="1" applyAlignment="1">
      <alignment horizontal="center"/>
    </xf>
    <xf numFmtId="182" fontId="0" fillId="2" borderId="13" xfId="0" applyNumberFormat="1" applyFill="1" applyBorder="1"/>
    <xf numFmtId="182" fontId="0" fillId="0" borderId="13" xfId="0" applyNumberFormat="1" applyBorder="1"/>
    <xf numFmtId="0" fontId="19" fillId="0" borderId="0" xfId="0" applyFont="1"/>
    <xf numFmtId="0" fontId="0" fillId="0" borderId="29" xfId="0" applyBorder="1" applyAlignment="1">
      <alignment horizontal="center" vertical="center"/>
    </xf>
    <xf numFmtId="0" fontId="20" fillId="4" borderId="0" xfId="0" applyFont="1" applyFill="1" applyAlignment="1">
      <alignment vertical="center"/>
    </xf>
    <xf numFmtId="38" fontId="18" fillId="0" borderId="13" xfId="1" applyFont="1" applyFill="1" applyBorder="1" applyAlignment="1">
      <alignment horizontal="center" vertical="center"/>
    </xf>
    <xf numFmtId="181" fontId="2" fillId="0" borderId="0" xfId="0" applyNumberFormat="1" applyFont="1" applyAlignment="1">
      <alignment horizontal="right" vertical="center"/>
    </xf>
    <xf numFmtId="184" fontId="0" fillId="3" borderId="13" xfId="0" applyNumberFormat="1" applyFill="1" applyBorder="1" applyAlignment="1">
      <alignment horizontal="center" vertical="center"/>
    </xf>
    <xf numFmtId="184" fontId="0" fillId="0" borderId="13" xfId="0" applyNumberFormat="1" applyBorder="1" applyAlignment="1">
      <alignment horizontal="center" vertical="center"/>
    </xf>
    <xf numFmtId="0" fontId="0" fillId="4" borderId="0" xfId="2" applyFont="1" applyFill="1" applyAlignment="1">
      <alignment horizontal="center" vertical="center"/>
    </xf>
    <xf numFmtId="3" fontId="7" fillId="0" borderId="0" xfId="1" applyNumberFormat="1" applyFont="1" applyAlignment="1">
      <alignment vertical="center"/>
    </xf>
    <xf numFmtId="185" fontId="0" fillId="0" borderId="0" xfId="0" applyNumberFormat="1"/>
    <xf numFmtId="186" fontId="2" fillId="0" borderId="28" xfId="0" applyNumberFormat="1" applyFont="1" applyBorder="1" applyAlignment="1">
      <alignment horizontal="right" vertical="center"/>
    </xf>
    <xf numFmtId="185" fontId="2" fillId="0" borderId="0" xfId="0" applyNumberFormat="1" applyFont="1"/>
    <xf numFmtId="0" fontId="0" fillId="0" borderId="32" xfId="0" applyBorder="1" applyAlignment="1">
      <alignment horizontal="center"/>
    </xf>
    <xf numFmtId="0" fontId="0" fillId="0" borderId="14" xfId="0" applyBorder="1" applyAlignment="1">
      <alignment shrinkToFit="1"/>
    </xf>
    <xf numFmtId="0" fontId="0" fillId="0" borderId="17" xfId="0" applyBorder="1" applyAlignment="1">
      <alignment shrinkToFit="1"/>
    </xf>
    <xf numFmtId="0" fontId="21" fillId="0" borderId="0" xfId="0" applyFont="1"/>
    <xf numFmtId="0" fontId="0" fillId="0" borderId="4" xfId="0" applyBorder="1"/>
    <xf numFmtId="0" fontId="0" fillId="0" borderId="4" xfId="0" applyBorder="1" applyAlignment="1">
      <alignment horizontal="center"/>
    </xf>
    <xf numFmtId="0" fontId="0" fillId="0" borderId="5" xfId="0" applyBorder="1" applyAlignment="1">
      <alignment horizontal="center"/>
    </xf>
    <xf numFmtId="0" fontId="3" fillId="0" borderId="10" xfId="0" applyFont="1" applyBorder="1"/>
    <xf numFmtId="0" fontId="0" fillId="0" borderId="33" xfId="0" applyBorder="1"/>
    <xf numFmtId="0" fontId="0" fillId="0" borderId="26" xfId="0" applyBorder="1"/>
    <xf numFmtId="187" fontId="0" fillId="0" borderId="13" xfId="3" applyNumberFormat="1" applyFont="1" applyBorder="1" applyAlignment="1"/>
    <xf numFmtId="0" fontId="3" fillId="0" borderId="34" xfId="0" applyFont="1" applyBorder="1"/>
    <xf numFmtId="9" fontId="3" fillId="0" borderId="34" xfId="0" applyNumberFormat="1" applyFont="1" applyBorder="1"/>
    <xf numFmtId="184" fontId="0" fillId="0" borderId="15" xfId="0" applyNumberFormat="1" applyBorder="1" applyAlignment="1">
      <alignment horizontal="center"/>
    </xf>
    <xf numFmtId="184" fontId="0" fillId="0" borderId="12" xfId="0" applyNumberFormat="1" applyBorder="1" applyAlignment="1">
      <alignment horizontal="center"/>
    </xf>
    <xf numFmtId="0" fontId="3" fillId="0" borderId="14" xfId="0" applyFont="1" applyBorder="1"/>
    <xf numFmtId="38" fontId="1" fillId="0" borderId="16" xfId="0" applyNumberFormat="1" applyFont="1" applyBorder="1"/>
    <xf numFmtId="0" fontId="3" fillId="0" borderId="17" xfId="0" applyFont="1" applyBorder="1"/>
    <xf numFmtId="38" fontId="2" fillId="0" borderId="13" xfId="1" applyFill="1" applyBorder="1" applyAlignment="1"/>
    <xf numFmtId="38" fontId="2" fillId="0" borderId="13" xfId="1" applyBorder="1" applyAlignment="1"/>
    <xf numFmtId="0" fontId="0" fillId="0" borderId="35" xfId="0" applyBorder="1"/>
    <xf numFmtId="0" fontId="0" fillId="0" borderId="35" xfId="0" applyBorder="1" applyAlignment="1">
      <alignment horizontal="center"/>
    </xf>
    <xf numFmtId="0" fontId="0" fillId="0" borderId="36" xfId="0" applyBorder="1" applyAlignment="1">
      <alignment horizontal="center"/>
    </xf>
    <xf numFmtId="176" fontId="0" fillId="0" borderId="13" xfId="0" applyNumberFormat="1" applyBorder="1"/>
    <xf numFmtId="38" fontId="0" fillId="0" borderId="13" xfId="1" applyFont="1" applyFill="1" applyBorder="1" applyAlignment="1"/>
    <xf numFmtId="38" fontId="0" fillId="0" borderId="13" xfId="1" applyFont="1" applyBorder="1" applyAlignment="1"/>
    <xf numFmtId="0" fontId="0" fillId="0" borderId="14" xfId="0" applyBorder="1" applyAlignment="1">
      <alignment horizontal="center"/>
    </xf>
    <xf numFmtId="0" fontId="0" fillId="0" borderId="32" xfId="0" applyBorder="1"/>
    <xf numFmtId="0" fontId="0" fillId="0" borderId="29" xfId="0" applyBorder="1"/>
    <xf numFmtId="0" fontId="0" fillId="0" borderId="34" xfId="0" applyBorder="1"/>
    <xf numFmtId="0" fontId="0" fillId="0" borderId="20" xfId="0" applyBorder="1" applyAlignment="1">
      <alignment horizontal="center"/>
    </xf>
    <xf numFmtId="38" fontId="0" fillId="0" borderId="20" xfId="1" applyFont="1" applyBorder="1" applyAlignment="1"/>
    <xf numFmtId="0" fontId="0" fillId="0" borderId="0" xfId="0" applyAlignment="1">
      <alignment horizontal="center"/>
    </xf>
    <xf numFmtId="0" fontId="0" fillId="0" borderId="23" xfId="0" applyBorder="1" applyAlignment="1">
      <alignment horizontal="center"/>
    </xf>
    <xf numFmtId="38" fontId="2" fillId="0" borderId="23" xfId="1" applyBorder="1" applyAlignment="1"/>
    <xf numFmtId="177" fontId="0" fillId="0" borderId="23" xfId="0" applyNumberFormat="1" applyBorder="1"/>
    <xf numFmtId="179" fontId="0" fillId="0" borderId="0" xfId="0" applyNumberFormat="1"/>
    <xf numFmtId="0" fontId="2" fillId="0" borderId="0" xfId="0" applyFont="1" applyAlignment="1">
      <alignment horizontal="center"/>
    </xf>
    <xf numFmtId="0" fontId="0" fillId="0" borderId="16" xfId="0" applyBorder="1" applyAlignment="1">
      <alignment horizontal="center"/>
    </xf>
    <xf numFmtId="38" fontId="2" fillId="0" borderId="16" xfId="1" applyFill="1" applyBorder="1" applyAlignment="1"/>
    <xf numFmtId="38" fontId="2" fillId="0" borderId="16" xfId="1" applyBorder="1" applyAlignment="1"/>
    <xf numFmtId="0" fontId="0" fillId="0" borderId="38" xfId="0" applyBorder="1"/>
    <xf numFmtId="38" fontId="0" fillId="0" borderId="39" xfId="0" applyNumberFormat="1" applyBorder="1"/>
    <xf numFmtId="0" fontId="0" fillId="0" borderId="40" xfId="0" applyBorder="1"/>
    <xf numFmtId="0" fontId="3" fillId="0" borderId="14" xfId="0" applyFont="1" applyBorder="1" applyAlignment="1">
      <alignment shrinkToFit="1"/>
    </xf>
    <xf numFmtId="0" fontId="0" fillId="0" borderId="15" xfId="0" applyBorder="1" applyAlignment="1">
      <alignment horizontal="center"/>
    </xf>
    <xf numFmtId="0" fontId="0" fillId="0" borderId="12" xfId="0" applyBorder="1" applyAlignment="1">
      <alignment horizontal="center"/>
    </xf>
    <xf numFmtId="2" fontId="0" fillId="0" borderId="13" xfId="0" applyNumberFormat="1" applyBorder="1"/>
    <xf numFmtId="0" fontId="0" fillId="0" borderId="15" xfId="0" applyBorder="1" applyAlignment="1">
      <alignment horizontal="center" shrinkToFit="1"/>
    </xf>
    <xf numFmtId="0" fontId="2" fillId="0" borderId="12" xfId="0" applyFont="1" applyBorder="1" applyAlignment="1">
      <alignment horizontal="center" shrinkToFit="1"/>
    </xf>
    <xf numFmtId="3" fontId="3" fillId="0" borderId="0" xfId="0" applyNumberFormat="1" applyFont="1" applyAlignment="1">
      <alignment vertical="center"/>
    </xf>
    <xf numFmtId="0" fontId="5" fillId="0" borderId="0" xfId="0" applyFont="1" applyAlignment="1">
      <alignment vertical="center"/>
    </xf>
    <xf numFmtId="0" fontId="0" fillId="2" borderId="0" xfId="0" applyFill="1"/>
    <xf numFmtId="183" fontId="0" fillId="0" borderId="13" xfId="0" applyNumberFormat="1" applyBorder="1"/>
    <xf numFmtId="187" fontId="0" fillId="4" borderId="13" xfId="3" applyNumberFormat="1" applyFont="1" applyFill="1" applyBorder="1" applyAlignment="1"/>
    <xf numFmtId="3" fontId="7" fillId="0" borderId="0" xfId="1" applyNumberFormat="1" applyFont="1" applyAlignment="1">
      <alignment horizontal="center" vertical="center"/>
    </xf>
    <xf numFmtId="189" fontId="0" fillId="2" borderId="27" xfId="0" applyNumberFormat="1" applyFill="1" applyBorder="1" applyAlignment="1">
      <alignment horizontal="center" vertical="center"/>
    </xf>
    <xf numFmtId="0" fontId="3" fillId="0" borderId="0" xfId="0" applyFont="1" applyAlignment="1">
      <alignment horizontal="center" vertical="center" shrinkToFit="1"/>
    </xf>
    <xf numFmtId="187" fontId="0" fillId="0" borderId="13" xfId="3" applyNumberFormat="1" applyFont="1" applyFill="1" applyBorder="1" applyAlignment="1"/>
    <xf numFmtId="188" fontId="0" fillId="0" borderId="13" xfId="3" applyNumberFormat="1" applyFont="1" applyFill="1" applyBorder="1" applyAlignment="1"/>
    <xf numFmtId="190" fontId="0" fillId="2" borderId="27" xfId="0" applyNumberFormat="1" applyFill="1" applyBorder="1" applyAlignment="1">
      <alignment horizontal="center" vertical="center"/>
    </xf>
    <xf numFmtId="177" fontId="7" fillId="0" borderId="0" xfId="0" applyNumberFormat="1" applyFont="1" applyAlignment="1">
      <alignment vertical="center"/>
    </xf>
    <xf numFmtId="38" fontId="22" fillId="0" borderId="0" xfId="1" applyFont="1" applyAlignment="1">
      <alignment vertical="center"/>
    </xf>
    <xf numFmtId="190" fontId="2" fillId="0" borderId="0" xfId="0" applyNumberFormat="1" applyFont="1"/>
    <xf numFmtId="0" fontId="0" fillId="0" borderId="0" xfId="0" applyAlignment="1">
      <alignment vertical="center"/>
    </xf>
    <xf numFmtId="38" fontId="2" fillId="0" borderId="13" xfId="1" applyBorder="1" applyAlignment="1">
      <alignment horizontal="center"/>
    </xf>
    <xf numFmtId="0" fontId="3" fillId="0" borderId="0" xfId="4" applyFont="1" applyAlignment="1">
      <alignment horizontal="center" vertical="center"/>
    </xf>
    <xf numFmtId="0" fontId="7" fillId="0" borderId="0" xfId="0" applyFont="1"/>
    <xf numFmtId="191" fontId="0" fillId="0" borderId="0" xfId="0" applyNumberFormat="1"/>
    <xf numFmtId="178" fontId="0" fillId="0" borderId="0" xfId="0" applyNumberFormat="1" applyAlignment="1">
      <alignment vertical="center"/>
    </xf>
    <xf numFmtId="177" fontId="0" fillId="0" borderId="0" xfId="0" applyNumberFormat="1" applyAlignment="1">
      <alignment vertical="center"/>
    </xf>
    <xf numFmtId="178" fontId="25" fillId="0" borderId="0" xfId="0" applyNumberFormat="1" applyFont="1" applyAlignment="1">
      <alignment vertical="center"/>
    </xf>
    <xf numFmtId="178" fontId="26" fillId="0" borderId="0" xfId="0" applyNumberFormat="1" applyFont="1" applyAlignment="1">
      <alignment vertical="center"/>
    </xf>
    <xf numFmtId="178" fontId="27" fillId="0" borderId="0" xfId="0" applyNumberFormat="1" applyFont="1" applyAlignment="1">
      <alignment vertical="center"/>
    </xf>
    <xf numFmtId="177" fontId="0" fillId="0" borderId="0" xfId="0" applyNumberFormat="1" applyAlignment="1">
      <alignment horizontal="center" vertical="center"/>
    </xf>
    <xf numFmtId="177" fontId="26" fillId="0" borderId="0" xfId="0" applyNumberFormat="1" applyFont="1" applyAlignment="1">
      <alignment vertical="center"/>
    </xf>
    <xf numFmtId="177" fontId="25" fillId="0" borderId="0" xfId="0" applyNumberFormat="1" applyFont="1" applyAlignment="1">
      <alignment vertical="center"/>
    </xf>
    <xf numFmtId="0" fontId="25" fillId="0" borderId="0" xfId="0" applyFont="1" applyAlignment="1">
      <alignment vertical="center"/>
    </xf>
    <xf numFmtId="0" fontId="15" fillId="4" borderId="0" xfId="0" applyFont="1" applyFill="1" applyAlignment="1">
      <alignment horizontal="center" vertical="center"/>
    </xf>
    <xf numFmtId="0" fontId="29" fillId="0" borderId="0" xfId="2" applyFont="1" applyAlignment="1">
      <alignment vertical="center"/>
    </xf>
    <xf numFmtId="38" fontId="7" fillId="0" borderId="0" xfId="3" applyFont="1" applyAlignment="1">
      <alignment horizontal="center" vertical="center"/>
    </xf>
    <xf numFmtId="0" fontId="0" fillId="4" borderId="0" xfId="0" applyFill="1" applyAlignment="1">
      <alignment horizontal="center" vertical="center"/>
    </xf>
    <xf numFmtId="0" fontId="28" fillId="0" borderId="0" xfId="0" applyFont="1" applyAlignment="1">
      <alignment vertical="center"/>
    </xf>
    <xf numFmtId="0" fontId="0" fillId="5" borderId="0" xfId="0" applyFill="1" applyAlignment="1">
      <alignment horizontal="center" vertical="center"/>
    </xf>
    <xf numFmtId="0" fontId="16" fillId="0" borderId="0" xfId="2" applyFont="1" applyAlignment="1">
      <alignment horizontal="center" vertical="center"/>
    </xf>
    <xf numFmtId="0" fontId="15" fillId="0" borderId="0" xfId="2" applyFont="1" applyAlignment="1">
      <alignment horizontal="center" vertical="center"/>
    </xf>
    <xf numFmtId="0" fontId="0" fillId="0" borderId="13" xfId="0" applyBorder="1" applyAlignment="1">
      <alignment horizontal="center" vertical="center"/>
    </xf>
    <xf numFmtId="0" fontId="3" fillId="0" borderId="20" xfId="0" applyFont="1" applyBorder="1" applyAlignment="1">
      <alignment horizontal="center" vertical="center"/>
    </xf>
    <xf numFmtId="0" fontId="3" fillId="0" borderId="29" xfId="0" applyFont="1" applyBorder="1" applyAlignment="1">
      <alignment horizontal="center" vertical="center"/>
    </xf>
    <xf numFmtId="0" fontId="0" fillId="0" borderId="15" xfId="0" applyBorder="1" applyAlignment="1">
      <alignment horizontal="center" vertical="center"/>
    </xf>
    <xf numFmtId="0" fontId="0" fillId="0" borderId="12" xfId="0" applyBorder="1" applyAlignment="1">
      <alignment horizontal="center" vertical="center"/>
    </xf>
    <xf numFmtId="0" fontId="0" fillId="0" borderId="0" xfId="0"/>
    <xf numFmtId="0" fontId="0" fillId="0" borderId="31" xfId="0" applyBorder="1" applyAlignment="1">
      <alignment horizontal="center" vertical="center"/>
    </xf>
    <xf numFmtId="0" fontId="0" fillId="0" borderId="19" xfId="0" applyBorder="1" applyAlignment="1">
      <alignment horizontal="center" vertical="center"/>
    </xf>
    <xf numFmtId="0" fontId="0" fillId="0" borderId="32" xfId="0" applyBorder="1" applyAlignment="1">
      <alignment horizontal="center" vertical="center"/>
    </xf>
    <xf numFmtId="0" fontId="0" fillId="0" borderId="26" xfId="0" applyBorder="1" applyAlignment="1">
      <alignment horizontal="center" vertical="center"/>
    </xf>
    <xf numFmtId="0" fontId="0" fillId="0" borderId="20" xfId="0" applyBorder="1" applyAlignment="1">
      <alignment horizontal="center" vertical="center"/>
    </xf>
    <xf numFmtId="0" fontId="0" fillId="0" borderId="29" xfId="0" applyBorder="1" applyAlignment="1">
      <alignment horizontal="center" vertical="center"/>
    </xf>
    <xf numFmtId="0" fontId="0" fillId="0" borderId="15" xfId="0" applyBorder="1" applyAlignment="1">
      <alignment horizontal="center"/>
    </xf>
    <xf numFmtId="0" fontId="0" fillId="0" borderId="12" xfId="0" applyBorder="1" applyAlignment="1">
      <alignment horizontal="center"/>
    </xf>
    <xf numFmtId="0" fontId="0" fillId="0" borderId="31" xfId="0" applyBorder="1" applyAlignment="1">
      <alignment horizontal="center" vertical="center" wrapText="1"/>
    </xf>
    <xf numFmtId="179" fontId="0" fillId="0" borderId="15" xfId="0" applyNumberFormat="1" applyBorder="1" applyAlignment="1">
      <alignment vertical="center"/>
    </xf>
    <xf numFmtId="0" fontId="0" fillId="0" borderId="25" xfId="0" applyBorder="1" applyAlignment="1">
      <alignment vertical="center"/>
    </xf>
    <xf numFmtId="0" fontId="0" fillId="0" borderId="12" xfId="0" applyBorder="1" applyAlignment="1">
      <alignment vertical="center"/>
    </xf>
    <xf numFmtId="179" fontId="0" fillId="0" borderId="13" xfId="0" applyNumberFormat="1" applyBorder="1" applyAlignment="1">
      <alignment horizontal="left" vertical="center"/>
    </xf>
    <xf numFmtId="0" fontId="0" fillId="0" borderId="15" xfId="0" applyBorder="1" applyAlignment="1">
      <alignment horizontal="center" vertical="center" shrinkToFit="1"/>
    </xf>
    <xf numFmtId="0" fontId="0" fillId="0" borderId="12" xfId="0" applyBorder="1" applyAlignment="1">
      <alignment horizontal="center" vertical="center" shrinkToFit="1"/>
    </xf>
    <xf numFmtId="0" fontId="0" fillId="0" borderId="15" xfId="0" applyBorder="1" applyAlignment="1">
      <alignment vertical="center"/>
    </xf>
    <xf numFmtId="0" fontId="0" fillId="0" borderId="15" xfId="0" applyBorder="1" applyAlignment="1">
      <alignment horizontal="left" vertical="center"/>
    </xf>
    <xf numFmtId="0" fontId="0" fillId="0" borderId="12" xfId="0" applyBorder="1" applyAlignment="1">
      <alignment horizontal="left" vertical="center"/>
    </xf>
    <xf numFmtId="0" fontId="2" fillId="0" borderId="12" xfId="0" applyFont="1" applyBorder="1" applyAlignment="1">
      <alignment horizontal="center" vertical="center" shrinkToFit="1"/>
    </xf>
    <xf numFmtId="0" fontId="2" fillId="0" borderId="12" xfId="0" applyFont="1" applyBorder="1" applyAlignment="1">
      <alignment horizontal="center" vertical="center"/>
    </xf>
    <xf numFmtId="0" fontId="0" fillId="0" borderId="3" xfId="0" applyBorder="1" applyAlignment="1">
      <alignment horizontal="center"/>
    </xf>
    <xf numFmtId="0" fontId="0" fillId="0" borderId="2" xfId="0" applyBorder="1" applyAlignment="1">
      <alignment horizontal="center"/>
    </xf>
    <xf numFmtId="0" fontId="0" fillId="0" borderId="30" xfId="0" applyBorder="1" applyAlignment="1">
      <alignment horizontal="center" vertical="center"/>
    </xf>
    <xf numFmtId="0" fontId="0" fillId="0" borderId="4" xfId="0" applyBorder="1" applyAlignment="1">
      <alignment horizontal="center" vertical="center"/>
    </xf>
    <xf numFmtId="184" fontId="0" fillId="2" borderId="15" xfId="0" applyNumberFormat="1" applyFill="1" applyBorder="1" applyAlignment="1">
      <alignment horizontal="center" vertical="center"/>
    </xf>
    <xf numFmtId="184" fontId="0" fillId="2" borderId="12" xfId="0" applyNumberFormat="1" applyFill="1" applyBorder="1" applyAlignment="1">
      <alignment horizontal="center" vertical="center"/>
    </xf>
    <xf numFmtId="0" fontId="0" fillId="0" borderId="4" xfId="0" applyBorder="1" applyAlignment="1">
      <alignment horizontal="center"/>
    </xf>
    <xf numFmtId="0" fontId="0" fillId="0" borderId="15" xfId="0" applyBorder="1" applyAlignment="1">
      <alignment horizontal="center" shrinkToFit="1"/>
    </xf>
    <xf numFmtId="0" fontId="0" fillId="0" borderId="12" xfId="0" applyBorder="1" applyAlignment="1">
      <alignment horizontal="center" shrinkToFit="1"/>
    </xf>
    <xf numFmtId="0" fontId="0" fillId="0" borderId="25" xfId="0" applyBorder="1" applyAlignment="1">
      <alignment horizontal="center"/>
    </xf>
    <xf numFmtId="189" fontId="2" fillId="0" borderId="15" xfId="0" applyNumberFormat="1" applyFont="1" applyBorder="1" applyAlignment="1">
      <alignment horizontal="center"/>
    </xf>
    <xf numFmtId="189" fontId="2" fillId="0" borderId="25" xfId="0" applyNumberFormat="1" applyFont="1" applyBorder="1" applyAlignment="1">
      <alignment horizontal="center"/>
    </xf>
    <xf numFmtId="189" fontId="2" fillId="0" borderId="12" xfId="0" applyNumberFormat="1" applyFont="1" applyBorder="1" applyAlignment="1">
      <alignment horizontal="center"/>
    </xf>
    <xf numFmtId="0" fontId="0" fillId="0" borderId="30" xfId="0" applyBorder="1" applyAlignment="1">
      <alignment horizontal="center"/>
    </xf>
    <xf numFmtId="0" fontId="0" fillId="0" borderId="11" xfId="0" applyBorder="1"/>
    <xf numFmtId="0" fontId="0" fillId="0" borderId="12" xfId="0" applyBorder="1"/>
    <xf numFmtId="0" fontId="2" fillId="0" borderId="12" xfId="0" applyFont="1" applyBorder="1" applyAlignment="1">
      <alignment horizontal="center" shrinkToFit="1"/>
    </xf>
    <xf numFmtId="0" fontId="2" fillId="0" borderId="12" xfId="0" applyFont="1" applyBorder="1" applyAlignment="1">
      <alignment horizontal="center"/>
    </xf>
    <xf numFmtId="0" fontId="0" fillId="0" borderId="37" xfId="0" applyBorder="1" applyAlignment="1">
      <alignment horizontal="center"/>
    </xf>
    <xf numFmtId="0" fontId="0" fillId="0" borderId="35" xfId="0" applyBorder="1" applyAlignment="1">
      <alignment horizontal="center"/>
    </xf>
    <xf numFmtId="0" fontId="3" fillId="0" borderId="0" xfId="0" applyFont="1" applyAlignment="1">
      <alignment horizontal="center" vertical="center"/>
    </xf>
    <xf numFmtId="0" fontId="7" fillId="0" borderId="0" xfId="0" applyFont="1" applyAlignment="1">
      <alignment horizontal="center" vertical="center"/>
    </xf>
    <xf numFmtId="38" fontId="7" fillId="0" borderId="0" xfId="1" applyFont="1" applyAlignment="1">
      <alignment horizontal="center" vertical="center"/>
    </xf>
    <xf numFmtId="0" fontId="3" fillId="0" borderId="0" xfId="1" applyNumberFormat="1" applyFont="1" applyAlignment="1">
      <alignment horizontal="center" vertical="center"/>
    </xf>
    <xf numFmtId="0" fontId="7" fillId="0" borderId="0" xfId="1" applyNumberFormat="1" applyFont="1" applyAlignment="1">
      <alignment horizontal="center" vertical="center"/>
    </xf>
    <xf numFmtId="0" fontId="0" fillId="0" borderId="0" xfId="0" applyAlignment="1">
      <alignment horizontal="center" vertical="center"/>
    </xf>
  </cellXfs>
  <cellStyles count="5">
    <cellStyle name="桁区切り" xfId="1" builtinId="6"/>
    <cellStyle name="桁区切り 2" xfId="3" xr:uid="{00000000-0005-0000-0000-000001000000}"/>
    <cellStyle name="標準" xfId="0" builtinId="0"/>
    <cellStyle name="標準 5" xfId="4" xr:uid="{1C4095C4-441F-4DA8-A9DC-4FD5140E0BAE}"/>
    <cellStyle name="標準_巻き込みなし" xfId="2" xr:uid="{00000000-0005-0000-0000-000003000000}"/>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8080FF"/>
      <rgbColor rgb="00802060"/>
      <rgbColor rgb="00FFFFC0"/>
      <rgbColor rgb="00A0E0E0"/>
      <rgbColor rgb="00600080"/>
      <rgbColor rgb="00FF8080"/>
      <rgbColor rgb="000080C0"/>
      <rgbColor rgb="00C0C0FF"/>
      <rgbColor rgb="00000080"/>
      <rgbColor rgb="00FF00FF"/>
      <rgbColor rgb="00FFFF00"/>
      <rgbColor rgb="0000FFFF"/>
      <rgbColor rgb="00800080"/>
      <rgbColor rgb="00800000"/>
      <rgbColor rgb="00008080"/>
      <rgbColor rgb="000000FF"/>
      <rgbColor rgb="0000CCFF"/>
      <rgbColor rgb="0069FFFF"/>
      <rgbColor rgb="00CCFFCC"/>
      <rgbColor rgb="00FFFF99"/>
      <rgbColor rgb="00A6CAF0"/>
      <rgbColor rgb="00CC9CCC"/>
      <rgbColor rgb="00CC99FF"/>
      <rgbColor rgb="00E3E3E3"/>
      <rgbColor rgb="003366FF"/>
      <rgbColor rgb="0033CCCC"/>
      <rgbColor rgb="00339933"/>
      <rgbColor rgb="00999933"/>
      <rgbColor rgb="00996633"/>
      <rgbColor rgb="00996666"/>
      <rgbColor rgb="00666699"/>
      <rgbColor rgb="00969696"/>
      <rgbColor rgb="003333CC"/>
      <rgbColor rgb="00336666"/>
      <rgbColor rgb="00003300"/>
      <rgbColor rgb="00333300"/>
      <rgbColor rgb="00663300"/>
      <rgbColor rgb="00993366"/>
      <rgbColor rgb="00333399"/>
      <rgbColor rgb="00424242"/>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sharedStrings" Target="sharedStrings.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styles" Target="style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theme" Target="theme/theme1.xml"/><Relationship Id="rId5" Type="http://schemas.openxmlformats.org/officeDocument/2006/relationships/worksheet" Target="worksheets/sheet5.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calcChain" Target="calcChain.xml"/></Relationships>
</file>

<file path=xl/drawings/drawing1.xml><?xml version="1.0" encoding="utf-8"?>
<xdr:wsDr xmlns:xdr="http://schemas.openxmlformats.org/drawingml/2006/spreadsheetDrawing" xmlns:a="http://schemas.openxmlformats.org/drawingml/2006/main">
  <xdr:twoCellAnchor>
    <xdr:from>
      <xdr:col>0</xdr:col>
      <xdr:colOff>0</xdr:colOff>
      <xdr:row>0</xdr:row>
      <xdr:rowOff>0</xdr:rowOff>
    </xdr:from>
    <xdr:to>
      <xdr:col>0</xdr:col>
      <xdr:colOff>0</xdr:colOff>
      <xdr:row>0</xdr:row>
      <xdr:rowOff>0</xdr:rowOff>
    </xdr:to>
    <xdr:sp macro="" textlink="">
      <xdr:nvSpPr>
        <xdr:cNvPr id="28815" name="Line 1">
          <a:extLst>
            <a:ext uri="{FF2B5EF4-FFF2-40B4-BE49-F238E27FC236}">
              <a16:creationId xmlns:a16="http://schemas.microsoft.com/office/drawing/2014/main" id="{00000000-0008-0000-0000-00008F700000}"/>
            </a:ext>
          </a:extLst>
        </xdr:cNvPr>
        <xdr:cNvSpPr>
          <a:spLocks noChangeShapeType="1"/>
        </xdr:cNvSpPr>
      </xdr:nvSpPr>
      <xdr:spPr bwMode="auto">
        <a:xfrm>
          <a:off x="0" y="0"/>
          <a:ext cx="0" cy="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twoCellAnchor>
    <xdr:from>
      <xdr:col>0</xdr:col>
      <xdr:colOff>0</xdr:colOff>
      <xdr:row>0</xdr:row>
      <xdr:rowOff>0</xdr:rowOff>
    </xdr:from>
    <xdr:to>
      <xdr:col>0</xdr:col>
      <xdr:colOff>0</xdr:colOff>
      <xdr:row>0</xdr:row>
      <xdr:rowOff>0</xdr:rowOff>
    </xdr:to>
    <xdr:sp macro="" textlink="">
      <xdr:nvSpPr>
        <xdr:cNvPr id="28816" name="Line 2">
          <a:extLst>
            <a:ext uri="{FF2B5EF4-FFF2-40B4-BE49-F238E27FC236}">
              <a16:creationId xmlns:a16="http://schemas.microsoft.com/office/drawing/2014/main" id="{00000000-0008-0000-0000-000090700000}"/>
            </a:ext>
          </a:extLst>
        </xdr:cNvPr>
        <xdr:cNvSpPr>
          <a:spLocks noChangeShapeType="1"/>
        </xdr:cNvSpPr>
      </xdr:nvSpPr>
      <xdr:spPr bwMode="auto">
        <a:xfrm flipH="1" flipV="1">
          <a:off x="0" y="0"/>
          <a:ext cx="0" cy="0"/>
        </a:xfrm>
        <a:prstGeom prst="line">
          <a:avLst/>
        </a:prstGeom>
        <a:noFill/>
        <a:ln w="9525">
          <a:solidFill>
            <a:srgbClr xmlns:mc="http://schemas.openxmlformats.org/markup-compatibility/2006" xmlns:a14="http://schemas.microsoft.com/office/drawing/2010/main" val="000000" mc:Ignorable="a14" a14:legacySpreadsheetColorIndex="8"/>
          </a:solidFill>
          <a:round/>
          <a:headEnd/>
          <a:tailEnd/>
        </a:ln>
        <a:extLst>
          <a:ext uri="{909E8E84-426E-40DD-AFC4-6F175D3DCCD1}">
            <a14:hiddenFill xmlns:a14="http://schemas.microsoft.com/office/drawing/2010/main">
              <a:noFill/>
            </a14:hiddenFill>
          </a:ext>
        </a:extLst>
      </xdr:spPr>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extLst>
          <a:ext uri="{AF507438-7753-43E0-B8FC-AC1667EBCBE1}">
            <a14:hiddenEffects xmlns:a14="http://schemas.microsoft.com/office/drawing/2010/main">
              <a:effectLst>
                <a:outerShdw dist="35921" dir="2700000" algn="ctr" rotWithShape="0">
                  <a:srgbClr val="808080"/>
                </a:outerShdw>
              </a:effectLst>
            </a14:hiddenEffects>
          </a:ext>
        </a:ex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3" Type="http://schemas.openxmlformats.org/officeDocument/2006/relationships/comments" Target="../comments1.xml"/><Relationship Id="rId2" Type="http://schemas.openxmlformats.org/officeDocument/2006/relationships/vmlDrawing" Target="../drawings/vmlDrawing1.v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3" Type="http://schemas.openxmlformats.org/officeDocument/2006/relationships/comments" Target="../comments2.xml"/><Relationship Id="rId2" Type="http://schemas.openxmlformats.org/officeDocument/2006/relationships/vmlDrawing" Target="../drawings/vmlDrawing2.v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3" Type="http://schemas.openxmlformats.org/officeDocument/2006/relationships/comments" Target="../comments3.xml"/><Relationship Id="rId2" Type="http://schemas.openxmlformats.org/officeDocument/2006/relationships/vmlDrawing" Target="../drawings/vmlDrawing3.v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3" Type="http://schemas.openxmlformats.org/officeDocument/2006/relationships/comments" Target="../comments4.xml"/><Relationship Id="rId2" Type="http://schemas.openxmlformats.org/officeDocument/2006/relationships/vmlDrawing" Target="../drawings/vmlDrawing4.v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3" Type="http://schemas.openxmlformats.org/officeDocument/2006/relationships/comments" Target="../comments5.xml"/><Relationship Id="rId2" Type="http://schemas.openxmlformats.org/officeDocument/2006/relationships/vmlDrawing" Target="../drawings/vmlDrawing5.v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sheetPr codeName="Sheet5"/>
  <dimension ref="B2:BQ229"/>
  <sheetViews>
    <sheetView showGridLines="0" tabSelected="1" zoomScaleNormal="100" zoomScaleSheetLayoutView="90" workbookViewId="0"/>
  </sheetViews>
  <sheetFormatPr defaultRowHeight="16.5" customHeight="1"/>
  <cols>
    <col min="1" max="1" width="9" style="70"/>
    <col min="2" max="2" width="6.5" style="70" customWidth="1"/>
    <col min="3" max="3" width="35" style="71" customWidth="1"/>
    <col min="4" max="4" width="5.75" style="70" customWidth="1"/>
    <col min="5" max="16384" width="9" style="70"/>
  </cols>
  <sheetData>
    <row r="2" spans="2:69" s="73" customFormat="1" ht="16.5" customHeight="1">
      <c r="B2" s="80" t="s">
        <v>295</v>
      </c>
    </row>
    <row r="3" spans="2:69" s="73" customFormat="1" ht="16.5" customHeight="1">
      <c r="C3" t="s">
        <v>217</v>
      </c>
    </row>
    <row r="4" spans="2:69" s="73" customFormat="1" ht="16.5" customHeight="1">
      <c r="C4" s="87" t="s">
        <v>143</v>
      </c>
    </row>
    <row r="5" spans="2:69" s="73" customFormat="1" ht="16.5" customHeight="1"/>
    <row r="6" spans="2:69" s="73" customFormat="1" ht="16.5" customHeight="1">
      <c r="C6" t="s">
        <v>296</v>
      </c>
    </row>
    <row r="7" spans="2:69" s="73" customFormat="1" ht="16.5" customHeight="1">
      <c r="C7" s="87" t="s">
        <v>142</v>
      </c>
    </row>
    <row r="8" spans="2:69" s="73" customFormat="1" ht="16.5" customHeight="1"/>
    <row r="9" spans="2:69" s="73" customFormat="1" ht="16.5" customHeight="1">
      <c r="B9" s="80" t="s">
        <v>144</v>
      </c>
    </row>
    <row r="10" spans="2:69" s="73" customFormat="1" ht="16.5" customHeight="1">
      <c r="C10" s="73" t="s">
        <v>141</v>
      </c>
    </row>
    <row r="11" spans="2:69" s="73" customFormat="1" ht="16.5" customHeight="1"/>
    <row r="12" spans="2:69" s="73" customFormat="1" ht="13.5"/>
    <row r="13" spans="2:69" ht="16.5" customHeight="1">
      <c r="B13" s="81" t="s">
        <v>145</v>
      </c>
    </row>
    <row r="14" spans="2:69" ht="16.5" customHeight="1" thickBot="1">
      <c r="C14" s="184" t="s">
        <v>138</v>
      </c>
      <c r="W14" s="75" t="s">
        <v>10</v>
      </c>
      <c r="X14" s="75" t="s">
        <v>11</v>
      </c>
      <c r="Y14" s="75" t="s">
        <v>12</v>
      </c>
      <c r="Z14" s="75" t="s">
        <v>13</v>
      </c>
      <c r="AA14" s="75" t="s">
        <v>14</v>
      </c>
      <c r="AB14" s="75" t="s">
        <v>15</v>
      </c>
      <c r="AC14" s="75" t="s">
        <v>16</v>
      </c>
      <c r="AD14" s="75" t="s">
        <v>17</v>
      </c>
      <c r="AE14" s="75" t="s">
        <v>18</v>
      </c>
      <c r="AF14" s="75" t="s">
        <v>19</v>
      </c>
      <c r="AG14" s="75" t="s">
        <v>20</v>
      </c>
      <c r="AH14" s="75" t="s">
        <v>21</v>
      </c>
      <c r="AI14" s="75" t="s">
        <v>22</v>
      </c>
      <c r="AJ14" s="75" t="s">
        <v>23</v>
      </c>
      <c r="AK14" s="75" t="s">
        <v>24</v>
      </c>
      <c r="AL14" s="75" t="s">
        <v>25</v>
      </c>
      <c r="AM14" s="75" t="s">
        <v>26</v>
      </c>
      <c r="AN14" s="75" t="s">
        <v>27</v>
      </c>
      <c r="AO14" s="75" t="s">
        <v>28</v>
      </c>
      <c r="AP14" s="75" t="s">
        <v>29</v>
      </c>
      <c r="AQ14" s="75" t="s">
        <v>30</v>
      </c>
      <c r="AR14" s="75" t="s">
        <v>31</v>
      </c>
      <c r="AS14" s="75" t="s">
        <v>32</v>
      </c>
      <c r="AT14" s="75" t="s">
        <v>33</v>
      </c>
      <c r="AU14" s="75" t="s">
        <v>34</v>
      </c>
      <c r="AV14" s="75" t="s">
        <v>35</v>
      </c>
      <c r="AW14" s="75" t="s">
        <v>36</v>
      </c>
      <c r="AX14" s="75" t="s">
        <v>37</v>
      </c>
      <c r="AY14" s="75" t="s">
        <v>38</v>
      </c>
      <c r="AZ14" s="75" t="s">
        <v>39</v>
      </c>
      <c r="BA14" s="75" t="s">
        <v>40</v>
      </c>
      <c r="BB14" s="75" t="s">
        <v>41</v>
      </c>
      <c r="BC14" s="75" t="s">
        <v>42</v>
      </c>
      <c r="BD14" s="75" t="s">
        <v>43</v>
      </c>
      <c r="BE14" s="75" t="s">
        <v>44</v>
      </c>
      <c r="BF14" s="75" t="s">
        <v>45</v>
      </c>
      <c r="BG14" s="75" t="s">
        <v>46</v>
      </c>
      <c r="BH14" s="75" t="s">
        <v>47</v>
      </c>
      <c r="BI14" s="75" t="s">
        <v>48</v>
      </c>
      <c r="BJ14" s="75" t="s">
        <v>49</v>
      </c>
      <c r="BK14" s="75" t="s">
        <v>50</v>
      </c>
      <c r="BL14" s="75" t="s">
        <v>51</v>
      </c>
      <c r="BM14" s="75" t="s">
        <v>52</v>
      </c>
      <c r="BN14" s="75" t="s">
        <v>53</v>
      </c>
      <c r="BO14" s="75" t="s">
        <v>54</v>
      </c>
      <c r="BP14" s="75" t="s">
        <v>55</v>
      </c>
      <c r="BQ14" s="75" t="s">
        <v>56</v>
      </c>
    </row>
    <row r="15" spans="2:69" ht="29.25" customHeight="1" thickBot="1">
      <c r="C15" s="180" t="s">
        <v>39</v>
      </c>
      <c r="D15" s="76"/>
      <c r="E15" s="77" t="s">
        <v>139</v>
      </c>
      <c r="W15" s="78" t="s">
        <v>75</v>
      </c>
      <c r="X15" s="204" t="s">
        <v>66</v>
      </c>
      <c r="Y15" s="205"/>
      <c r="Z15" s="205"/>
      <c r="AA15" s="205"/>
      <c r="AB15" s="205"/>
      <c r="AC15" s="205"/>
      <c r="AD15" s="204" t="s">
        <v>67</v>
      </c>
      <c r="AE15" s="205"/>
      <c r="AF15" s="205"/>
      <c r="AG15" s="205"/>
      <c r="AH15" s="205"/>
      <c r="AI15" s="205"/>
      <c r="AJ15" s="205"/>
      <c r="AK15" s="205"/>
      <c r="AL15" s="205"/>
      <c r="AM15" s="204" t="s">
        <v>68</v>
      </c>
      <c r="AN15" s="205"/>
      <c r="AO15" s="205"/>
      <c r="AP15" s="204" t="s">
        <v>69</v>
      </c>
      <c r="AQ15" s="205"/>
      <c r="AR15" s="205"/>
      <c r="AS15" s="205"/>
      <c r="AT15" s="204" t="s">
        <v>70</v>
      </c>
      <c r="AU15" s="205"/>
      <c r="AV15" s="205"/>
      <c r="AW15" s="205"/>
      <c r="AX15" s="205"/>
      <c r="AY15" s="205"/>
      <c r="AZ15" s="205"/>
      <c r="BA15" s="204" t="s">
        <v>71</v>
      </c>
      <c r="BB15" s="205"/>
      <c r="BC15" s="205"/>
      <c r="BD15" s="205"/>
      <c r="BE15" s="205"/>
      <c r="BF15" s="204" t="s">
        <v>72</v>
      </c>
      <c r="BG15" s="205"/>
      <c r="BH15" s="205"/>
      <c r="BI15" s="205"/>
      <c r="BJ15" s="204" t="s">
        <v>73</v>
      </c>
      <c r="BK15" s="205"/>
      <c r="BL15" s="205"/>
      <c r="BM15" s="205"/>
      <c r="BN15" s="205"/>
      <c r="BO15" s="205"/>
      <c r="BP15" s="205"/>
      <c r="BQ15" s="78" t="s">
        <v>74</v>
      </c>
    </row>
    <row r="16" spans="2:69" ht="16.5" customHeight="1">
      <c r="C16" s="75"/>
      <c r="D16" s="76"/>
      <c r="W16" s="78" t="s">
        <v>66</v>
      </c>
    </row>
    <row r="17" spans="2:69" ht="16.5" customHeight="1" thickBot="1">
      <c r="C17" s="74" t="s">
        <v>137</v>
      </c>
      <c r="D17" s="79"/>
      <c r="W17" s="82" t="s">
        <v>67</v>
      </c>
    </row>
    <row r="18" spans="2:69" ht="29.25" customHeight="1" thickBot="1">
      <c r="C18" s="176" t="s">
        <v>70</v>
      </c>
      <c r="D18" s="79"/>
      <c r="E18" s="77" t="s">
        <v>139</v>
      </c>
      <c r="W18" s="78" t="s">
        <v>68</v>
      </c>
    </row>
    <row r="19" spans="2:69" ht="16.5" customHeight="1">
      <c r="W19" s="82" t="s">
        <v>69</v>
      </c>
    </row>
    <row r="20" spans="2:69" ht="16.5" customHeight="1">
      <c r="W20" s="78" t="s">
        <v>70</v>
      </c>
    </row>
    <row r="21" spans="2:69" ht="16.5" customHeight="1">
      <c r="C21" s="98" t="s">
        <v>298</v>
      </c>
      <c r="D21" s="77"/>
      <c r="E21" s="77" t="s">
        <v>140</v>
      </c>
      <c r="W21" s="78" t="s">
        <v>71</v>
      </c>
    </row>
    <row r="22" spans="2:69" ht="16.5" customHeight="1">
      <c r="W22" s="78" t="s">
        <v>72</v>
      </c>
    </row>
    <row r="23" spans="2:69" ht="16.5" customHeight="1">
      <c r="W23" s="78" t="s">
        <v>73</v>
      </c>
    </row>
    <row r="24" spans="2:69" ht="16.5" customHeight="1">
      <c r="C24" s="98" t="s">
        <v>301</v>
      </c>
      <c r="E24" s="104" t="s">
        <v>183</v>
      </c>
      <c r="I24" s="85"/>
      <c r="W24" s="78" t="s">
        <v>74</v>
      </c>
    </row>
    <row r="26" spans="2:69" ht="16.5" customHeight="1">
      <c r="B26" s="81"/>
    </row>
    <row r="27" spans="2:69" ht="16.5" customHeight="1">
      <c r="C27" s="172" t="s">
        <v>311</v>
      </c>
      <c r="E27" s="77" t="s">
        <v>148</v>
      </c>
      <c r="I27" s="86"/>
    </row>
    <row r="30" spans="2:69" ht="16.5" customHeight="1">
      <c r="C30" s="115" t="s">
        <v>309</v>
      </c>
      <c r="E30" s="104" t="s">
        <v>184</v>
      </c>
    </row>
    <row r="31" spans="2:69" ht="16.5" customHeight="1">
      <c r="R31" s="55" t="s">
        <v>314</v>
      </c>
      <c r="S31" s="55" t="s">
        <v>315</v>
      </c>
      <c r="T31" s="55" t="s">
        <v>316</v>
      </c>
      <c r="U31" s="55" t="s">
        <v>317</v>
      </c>
      <c r="V31" s="55" t="s">
        <v>318</v>
      </c>
      <c r="W31" s="55" t="s">
        <v>319</v>
      </c>
      <c r="X31" s="55" t="s">
        <v>320</v>
      </c>
      <c r="Y31" s="55" t="s">
        <v>321</v>
      </c>
      <c r="Z31" s="55" t="s">
        <v>322</v>
      </c>
      <c r="AA31" s="55" t="s">
        <v>323</v>
      </c>
      <c r="AB31" s="55" t="s">
        <v>324</v>
      </c>
      <c r="AC31" s="55" t="s">
        <v>325</v>
      </c>
      <c r="AD31" s="55" t="s">
        <v>326</v>
      </c>
      <c r="AE31" s="55" t="s">
        <v>327</v>
      </c>
      <c r="AF31" s="55" t="s">
        <v>328</v>
      </c>
      <c r="AG31" s="55" t="s">
        <v>329</v>
      </c>
      <c r="AH31" s="55" t="s">
        <v>330</v>
      </c>
      <c r="AI31" s="55" t="s">
        <v>331</v>
      </c>
      <c r="AJ31" s="55" t="s">
        <v>332</v>
      </c>
      <c r="AK31" s="55" t="s">
        <v>333</v>
      </c>
      <c r="AL31" s="186" t="s">
        <v>25</v>
      </c>
      <c r="AM31" s="186" t="s">
        <v>26</v>
      </c>
      <c r="AN31" s="186" t="s">
        <v>27</v>
      </c>
      <c r="AO31" s="186" t="s">
        <v>334</v>
      </c>
      <c r="AP31" s="186" t="s">
        <v>335</v>
      </c>
      <c r="AQ31" s="186" t="s">
        <v>336</v>
      </c>
      <c r="AR31" s="186" t="s">
        <v>337</v>
      </c>
      <c r="AS31" s="186" t="s">
        <v>338</v>
      </c>
      <c r="AT31" s="186" t="s">
        <v>339</v>
      </c>
      <c r="AU31" s="186" t="s">
        <v>340</v>
      </c>
      <c r="AV31" s="186" t="s">
        <v>341</v>
      </c>
      <c r="AW31" s="186" t="s">
        <v>342</v>
      </c>
      <c r="AX31" s="186" t="s">
        <v>343</v>
      </c>
      <c r="AY31" s="186" t="s">
        <v>344</v>
      </c>
      <c r="AZ31" s="186" t="s">
        <v>345</v>
      </c>
      <c r="BA31" s="186" t="s">
        <v>346</v>
      </c>
      <c r="BB31" s="186" t="s">
        <v>347</v>
      </c>
      <c r="BC31" s="186" t="s">
        <v>42</v>
      </c>
      <c r="BD31" s="186" t="s">
        <v>43</v>
      </c>
      <c r="BE31" s="186" t="s">
        <v>44</v>
      </c>
      <c r="BF31" s="186" t="s">
        <v>45</v>
      </c>
      <c r="BG31" s="186" t="s">
        <v>348</v>
      </c>
      <c r="BH31" s="186" t="s">
        <v>349</v>
      </c>
      <c r="BI31" s="186" t="s">
        <v>350</v>
      </c>
      <c r="BJ31" s="186" t="s">
        <v>49</v>
      </c>
      <c r="BK31" s="186" t="s">
        <v>50</v>
      </c>
      <c r="BL31" s="186" t="s">
        <v>51</v>
      </c>
      <c r="BM31" s="186" t="s">
        <v>52</v>
      </c>
      <c r="BN31" s="186" t="s">
        <v>53</v>
      </c>
      <c r="BO31" s="186" t="s">
        <v>54</v>
      </c>
      <c r="BP31" s="186" t="s">
        <v>55</v>
      </c>
      <c r="BQ31" s="186" t="s">
        <v>351</v>
      </c>
    </row>
    <row r="32" spans="2:69" ht="16.5" customHeight="1">
      <c r="C32" s="202" t="s">
        <v>636</v>
      </c>
      <c r="R32" s="184" t="s">
        <v>362</v>
      </c>
    </row>
    <row r="33" spans="3:18" ht="16.5" customHeight="1">
      <c r="C33" s="201" t="s">
        <v>596</v>
      </c>
      <c r="E33" s="199"/>
      <c r="R33" s="184" t="s">
        <v>359</v>
      </c>
    </row>
    <row r="34" spans="3:18" ht="16.5" customHeight="1">
      <c r="R34" s="184" t="s">
        <v>367</v>
      </c>
    </row>
    <row r="35" spans="3:18" ht="16.5" customHeight="1">
      <c r="C35" s="202" t="s">
        <v>637</v>
      </c>
      <c r="R35" s="184" t="s">
        <v>370</v>
      </c>
    </row>
    <row r="36" spans="3:18" ht="16.5" customHeight="1">
      <c r="C36" s="198" t="s">
        <v>345</v>
      </c>
      <c r="R36" s="184" t="s">
        <v>374</v>
      </c>
    </row>
    <row r="37" spans="3:18" ht="16.5" customHeight="1">
      <c r="R37" s="184" t="s">
        <v>363</v>
      </c>
    </row>
    <row r="38" spans="3:18" ht="16.5" customHeight="1">
      <c r="R38" s="184" t="s">
        <v>379</v>
      </c>
    </row>
    <row r="39" spans="3:18" ht="16.5" customHeight="1">
      <c r="R39" s="184" t="s">
        <v>382</v>
      </c>
    </row>
    <row r="40" spans="3:18" ht="16.5" customHeight="1">
      <c r="R40" s="184" t="s">
        <v>385</v>
      </c>
    </row>
    <row r="41" spans="3:18" ht="16.5" customHeight="1">
      <c r="R41" s="184" t="s">
        <v>388</v>
      </c>
    </row>
    <row r="42" spans="3:18" ht="16.5" customHeight="1">
      <c r="R42" s="184" t="s">
        <v>391</v>
      </c>
    </row>
    <row r="43" spans="3:18" ht="16.5" customHeight="1">
      <c r="R43" s="184" t="s">
        <v>394</v>
      </c>
    </row>
    <row r="44" spans="3:18" ht="16.5" customHeight="1">
      <c r="R44" s="184" t="s">
        <v>365</v>
      </c>
    </row>
    <row r="45" spans="3:18" ht="16.5" customHeight="1">
      <c r="R45" s="184" t="s">
        <v>368</v>
      </c>
    </row>
    <row r="46" spans="3:18" ht="16.5" customHeight="1">
      <c r="R46" s="184" t="s">
        <v>402</v>
      </c>
    </row>
    <row r="47" spans="3:18" ht="16.5" customHeight="1">
      <c r="R47" s="184" t="s">
        <v>405</v>
      </c>
    </row>
    <row r="48" spans="3:18" ht="16.5" customHeight="1">
      <c r="R48" s="184" t="s">
        <v>408</v>
      </c>
    </row>
    <row r="49" spans="18:18" ht="16.5" customHeight="1">
      <c r="R49" s="184" t="s">
        <v>411</v>
      </c>
    </row>
    <row r="50" spans="18:18" ht="16.5" customHeight="1">
      <c r="R50" s="184" t="s">
        <v>414</v>
      </c>
    </row>
    <row r="51" spans="18:18" ht="16.5" customHeight="1">
      <c r="R51" s="184" t="s">
        <v>417</v>
      </c>
    </row>
    <row r="52" spans="18:18" ht="16.5" customHeight="1">
      <c r="R52" s="184" t="s">
        <v>421</v>
      </c>
    </row>
    <row r="53" spans="18:18" ht="16.5" customHeight="1">
      <c r="R53" s="184" t="s">
        <v>372</v>
      </c>
    </row>
    <row r="54" spans="18:18" ht="16.5" customHeight="1">
      <c r="R54" s="184" t="s">
        <v>375</v>
      </c>
    </row>
    <row r="55" spans="18:18" ht="16.5" customHeight="1">
      <c r="R55" s="184" t="s">
        <v>428</v>
      </c>
    </row>
    <row r="56" spans="18:18" ht="16.5" customHeight="1">
      <c r="R56" s="184" t="s">
        <v>431</v>
      </c>
    </row>
    <row r="57" spans="18:18" ht="16.5" customHeight="1">
      <c r="R57" s="184" t="s">
        <v>434</v>
      </c>
    </row>
    <row r="58" spans="18:18" ht="16.5" customHeight="1">
      <c r="R58" s="184" t="s">
        <v>437</v>
      </c>
    </row>
    <row r="59" spans="18:18" ht="16.5" customHeight="1">
      <c r="R59" s="184" t="s">
        <v>439</v>
      </c>
    </row>
    <row r="60" spans="18:18" ht="16.5" customHeight="1">
      <c r="R60" s="184" t="s">
        <v>442</v>
      </c>
    </row>
    <row r="61" spans="18:18" ht="16.5" customHeight="1">
      <c r="R61" s="184" t="s">
        <v>445</v>
      </c>
    </row>
    <row r="62" spans="18:18" ht="16.5" customHeight="1">
      <c r="R62" s="184" t="s">
        <v>377</v>
      </c>
    </row>
    <row r="63" spans="18:18" ht="16.5" customHeight="1">
      <c r="R63" s="184" t="s">
        <v>380</v>
      </c>
    </row>
    <row r="64" spans="18:18" ht="16.5" customHeight="1">
      <c r="R64" s="184" t="s">
        <v>452</v>
      </c>
    </row>
    <row r="65" spans="18:18" ht="16.5" customHeight="1">
      <c r="R65" s="184" t="s">
        <v>455</v>
      </c>
    </row>
    <row r="66" spans="18:18" ht="16.5" customHeight="1">
      <c r="R66" s="184" t="s">
        <v>458</v>
      </c>
    </row>
    <row r="67" spans="18:18" ht="16.5" customHeight="1">
      <c r="R67" s="184" t="s">
        <v>461</v>
      </c>
    </row>
    <row r="68" spans="18:18" ht="16.5" customHeight="1">
      <c r="R68" s="184" t="s">
        <v>464</v>
      </c>
    </row>
    <row r="69" spans="18:18" ht="16.5" customHeight="1">
      <c r="R69" s="184" t="s">
        <v>467</v>
      </c>
    </row>
    <row r="70" spans="18:18" ht="16.5" customHeight="1">
      <c r="R70" s="184" t="s">
        <v>470</v>
      </c>
    </row>
    <row r="71" spans="18:18" ht="16.5" customHeight="1">
      <c r="R71" s="184" t="s">
        <v>473</v>
      </c>
    </row>
    <row r="72" spans="18:18" ht="16.5" customHeight="1">
      <c r="R72" s="184" t="s">
        <v>476</v>
      </c>
    </row>
    <row r="73" spans="18:18" ht="16.5" customHeight="1">
      <c r="R73" s="184" t="s">
        <v>479</v>
      </c>
    </row>
    <row r="74" spans="18:18" ht="16.5" customHeight="1">
      <c r="R74" s="184" t="s">
        <v>482</v>
      </c>
    </row>
    <row r="75" spans="18:18" ht="16.5" customHeight="1">
      <c r="R75" s="184" t="s">
        <v>486</v>
      </c>
    </row>
    <row r="76" spans="18:18" ht="16.5" customHeight="1">
      <c r="R76" s="184" t="s">
        <v>489</v>
      </c>
    </row>
    <row r="77" spans="18:18" ht="16.5" customHeight="1">
      <c r="R77" s="184" t="s">
        <v>492</v>
      </c>
    </row>
    <row r="78" spans="18:18" ht="16.5" customHeight="1">
      <c r="R78" s="184" t="s">
        <v>495</v>
      </c>
    </row>
    <row r="79" spans="18:18" ht="16.5" customHeight="1">
      <c r="R79" s="184" t="s">
        <v>499</v>
      </c>
    </row>
    <row r="80" spans="18:18" ht="16.5" customHeight="1">
      <c r="R80" s="184" t="s">
        <v>502</v>
      </c>
    </row>
    <row r="81" spans="18:18" ht="16.5" customHeight="1">
      <c r="R81" s="184" t="s">
        <v>383</v>
      </c>
    </row>
    <row r="82" spans="18:18" ht="16.5" customHeight="1">
      <c r="R82" s="184" t="s">
        <v>386</v>
      </c>
    </row>
    <row r="83" spans="18:18" ht="16.5" customHeight="1">
      <c r="R83" s="184" t="s">
        <v>505</v>
      </c>
    </row>
    <row r="84" spans="18:18" ht="16.5" customHeight="1">
      <c r="R84" s="184" t="s">
        <v>507</v>
      </c>
    </row>
    <row r="85" spans="18:18" ht="16.5" customHeight="1">
      <c r="R85" s="184" t="s">
        <v>508</v>
      </c>
    </row>
    <row r="86" spans="18:18" ht="16.5" customHeight="1">
      <c r="R86" s="184" t="s">
        <v>509</v>
      </c>
    </row>
    <row r="87" spans="18:18" ht="16.5" customHeight="1">
      <c r="R87" s="184" t="s">
        <v>510</v>
      </c>
    </row>
    <row r="88" spans="18:18" ht="16.5" customHeight="1">
      <c r="R88" s="184" t="s">
        <v>511</v>
      </c>
    </row>
    <row r="89" spans="18:18" ht="16.5" customHeight="1">
      <c r="R89" s="184" t="s">
        <v>389</v>
      </c>
    </row>
    <row r="90" spans="18:18" ht="16.5" customHeight="1">
      <c r="R90" s="184" t="s">
        <v>513</v>
      </c>
    </row>
    <row r="91" spans="18:18" ht="16.5" customHeight="1">
      <c r="R91" s="184" t="s">
        <v>514</v>
      </c>
    </row>
    <row r="92" spans="18:18" ht="16.5" customHeight="1">
      <c r="R92" s="184" t="s">
        <v>515</v>
      </c>
    </row>
    <row r="93" spans="18:18" ht="16.5" customHeight="1">
      <c r="R93" s="184" t="s">
        <v>516</v>
      </c>
    </row>
    <row r="94" spans="18:18" ht="16.5" customHeight="1">
      <c r="R94" s="184" t="s">
        <v>517</v>
      </c>
    </row>
    <row r="95" spans="18:18" ht="16.5" customHeight="1">
      <c r="R95" s="184" t="s">
        <v>518</v>
      </c>
    </row>
    <row r="96" spans="18:18" ht="16.5" customHeight="1">
      <c r="R96" s="184" t="s">
        <v>519</v>
      </c>
    </row>
    <row r="97" spans="18:18" ht="16.5" customHeight="1">
      <c r="R97" s="184" t="s">
        <v>520</v>
      </c>
    </row>
    <row r="98" spans="18:18" ht="16.5" customHeight="1">
      <c r="R98" s="184" t="s">
        <v>521</v>
      </c>
    </row>
    <row r="99" spans="18:18" ht="16.5" customHeight="1">
      <c r="R99" s="184" t="s">
        <v>522</v>
      </c>
    </row>
    <row r="100" spans="18:18" ht="16.5" customHeight="1">
      <c r="R100" s="184" t="s">
        <v>524</v>
      </c>
    </row>
    <row r="101" spans="18:18" ht="16.5" customHeight="1">
      <c r="R101" s="184" t="s">
        <v>525</v>
      </c>
    </row>
    <row r="102" spans="18:18" ht="16.5" customHeight="1">
      <c r="R102" s="184" t="s">
        <v>526</v>
      </c>
    </row>
    <row r="103" spans="18:18" ht="16.5" customHeight="1">
      <c r="R103" s="184" t="s">
        <v>527</v>
      </c>
    </row>
    <row r="104" spans="18:18" ht="16.5" customHeight="1">
      <c r="R104" s="184" t="s">
        <v>529</v>
      </c>
    </row>
    <row r="105" spans="18:18" ht="16.5" customHeight="1">
      <c r="R105" s="184" t="s">
        <v>530</v>
      </c>
    </row>
    <row r="106" spans="18:18" ht="16.5" customHeight="1">
      <c r="R106" s="184" t="s">
        <v>531</v>
      </c>
    </row>
    <row r="107" spans="18:18" ht="16.5" customHeight="1">
      <c r="R107" s="184" t="s">
        <v>532</v>
      </c>
    </row>
    <row r="108" spans="18:18" ht="16.5" customHeight="1">
      <c r="R108" s="184" t="s">
        <v>533</v>
      </c>
    </row>
    <row r="109" spans="18:18" ht="16.5" customHeight="1">
      <c r="R109" s="184" t="s">
        <v>534</v>
      </c>
    </row>
    <row r="110" spans="18:18" ht="16.5" customHeight="1">
      <c r="R110" s="184" t="s">
        <v>536</v>
      </c>
    </row>
    <row r="111" spans="18:18" ht="16.5" customHeight="1">
      <c r="R111" s="184" t="s">
        <v>537</v>
      </c>
    </row>
    <row r="112" spans="18:18" ht="16.5" customHeight="1">
      <c r="R112" s="184" t="s">
        <v>538</v>
      </c>
    </row>
    <row r="113" spans="18:18" ht="16.5" customHeight="1">
      <c r="R113" s="184" t="s">
        <v>399</v>
      </c>
    </row>
    <row r="114" spans="18:18" ht="16.5" customHeight="1">
      <c r="R114" s="184" t="s">
        <v>403</v>
      </c>
    </row>
    <row r="115" spans="18:18" ht="16.5" customHeight="1">
      <c r="R115" s="184" t="s">
        <v>406</v>
      </c>
    </row>
    <row r="116" spans="18:18" ht="16.5" customHeight="1">
      <c r="R116" s="184" t="s">
        <v>540</v>
      </c>
    </row>
    <row r="117" spans="18:18" ht="16.5" customHeight="1">
      <c r="R117" s="184" t="s">
        <v>541</v>
      </c>
    </row>
    <row r="118" spans="18:18" ht="16.5" customHeight="1">
      <c r="R118" s="184" t="s">
        <v>542</v>
      </c>
    </row>
    <row r="119" spans="18:18" ht="16.5" customHeight="1">
      <c r="R119" s="184" t="s">
        <v>543</v>
      </c>
    </row>
    <row r="120" spans="18:18" ht="16.5" customHeight="1">
      <c r="R120" s="184" t="s">
        <v>544</v>
      </c>
    </row>
    <row r="121" spans="18:18" ht="16.5" customHeight="1">
      <c r="R121" s="184" t="s">
        <v>545</v>
      </c>
    </row>
    <row r="122" spans="18:18" ht="16.5" customHeight="1">
      <c r="R122" s="184" t="s">
        <v>546</v>
      </c>
    </row>
    <row r="123" spans="18:18" ht="16.5" customHeight="1">
      <c r="R123" s="184" t="s">
        <v>547</v>
      </c>
    </row>
    <row r="124" spans="18:18" ht="16.5" customHeight="1">
      <c r="R124" s="184" t="s">
        <v>548</v>
      </c>
    </row>
    <row r="125" spans="18:18" ht="16.5" customHeight="1">
      <c r="R125" s="184" t="s">
        <v>549</v>
      </c>
    </row>
    <row r="126" spans="18:18" ht="16.5" customHeight="1">
      <c r="R126" s="184" t="s">
        <v>550</v>
      </c>
    </row>
    <row r="127" spans="18:18" ht="16.5" customHeight="1">
      <c r="R127" s="184" t="s">
        <v>552</v>
      </c>
    </row>
    <row r="128" spans="18:18" ht="16.5" customHeight="1">
      <c r="R128" s="184" t="s">
        <v>553</v>
      </c>
    </row>
    <row r="129" spans="18:18" ht="16.5" customHeight="1">
      <c r="R129" s="184" t="s">
        <v>554</v>
      </c>
    </row>
    <row r="130" spans="18:18" ht="16.5" customHeight="1">
      <c r="R130" s="184" t="s">
        <v>555</v>
      </c>
    </row>
    <row r="131" spans="18:18" ht="16.5" customHeight="1">
      <c r="R131" s="184" t="s">
        <v>556</v>
      </c>
    </row>
    <row r="132" spans="18:18" ht="16.5" customHeight="1">
      <c r="R132" s="184" t="s">
        <v>557</v>
      </c>
    </row>
    <row r="133" spans="18:18" ht="16.5" customHeight="1">
      <c r="R133" s="184" t="s">
        <v>558</v>
      </c>
    </row>
    <row r="134" spans="18:18" ht="16.5" customHeight="1">
      <c r="R134" s="184" t="s">
        <v>559</v>
      </c>
    </row>
    <row r="135" spans="18:18" ht="16.5" customHeight="1">
      <c r="R135" s="184" t="s">
        <v>560</v>
      </c>
    </row>
    <row r="136" spans="18:18" ht="16.5" customHeight="1">
      <c r="R136" s="184" t="s">
        <v>561</v>
      </c>
    </row>
    <row r="137" spans="18:18" ht="16.5" customHeight="1">
      <c r="R137" s="184" t="s">
        <v>562</v>
      </c>
    </row>
    <row r="138" spans="18:18" ht="16.5" customHeight="1">
      <c r="R138" s="184" t="s">
        <v>564</v>
      </c>
    </row>
    <row r="139" spans="18:18" ht="16.5" customHeight="1">
      <c r="R139" s="184" t="s">
        <v>565</v>
      </c>
    </row>
    <row r="140" spans="18:18" ht="16.5" customHeight="1">
      <c r="R140" s="184" t="s">
        <v>566</v>
      </c>
    </row>
    <row r="141" spans="18:18" ht="16.5" customHeight="1">
      <c r="R141" s="184" t="s">
        <v>567</v>
      </c>
    </row>
    <row r="142" spans="18:18" ht="16.5" customHeight="1">
      <c r="R142" s="184" t="s">
        <v>568</v>
      </c>
    </row>
    <row r="143" spans="18:18" ht="16.5" customHeight="1">
      <c r="R143" s="184" t="s">
        <v>570</v>
      </c>
    </row>
    <row r="144" spans="18:18" ht="16.5" customHeight="1">
      <c r="R144" s="184" t="s">
        <v>571</v>
      </c>
    </row>
    <row r="145" spans="18:18" ht="16.5" customHeight="1">
      <c r="R145" s="184" t="s">
        <v>412</v>
      </c>
    </row>
    <row r="146" spans="18:18" ht="16.5" customHeight="1">
      <c r="R146" s="184" t="s">
        <v>572</v>
      </c>
    </row>
    <row r="147" spans="18:18" ht="16.5" customHeight="1">
      <c r="R147" s="184" t="s">
        <v>573</v>
      </c>
    </row>
    <row r="148" spans="18:18" ht="16.5" customHeight="1">
      <c r="R148" s="184" t="s">
        <v>574</v>
      </c>
    </row>
    <row r="149" spans="18:18" ht="16.5" customHeight="1">
      <c r="R149" s="184" t="s">
        <v>575</v>
      </c>
    </row>
    <row r="150" spans="18:18" ht="16.5" customHeight="1">
      <c r="R150" s="184" t="s">
        <v>576</v>
      </c>
    </row>
    <row r="151" spans="18:18" ht="16.5" customHeight="1">
      <c r="R151" s="184" t="s">
        <v>578</v>
      </c>
    </row>
    <row r="152" spans="18:18" ht="16.5" customHeight="1">
      <c r="R152" s="184" t="s">
        <v>579</v>
      </c>
    </row>
    <row r="153" spans="18:18" ht="16.5" customHeight="1">
      <c r="R153" s="184" t="s">
        <v>580</v>
      </c>
    </row>
    <row r="154" spans="18:18" ht="16.5" customHeight="1">
      <c r="R154" s="184" t="s">
        <v>418</v>
      </c>
    </row>
    <row r="155" spans="18:18" ht="16.5" customHeight="1">
      <c r="R155" s="184" t="s">
        <v>422</v>
      </c>
    </row>
    <row r="156" spans="18:18" ht="16.5" customHeight="1">
      <c r="R156" s="184" t="s">
        <v>582</v>
      </c>
    </row>
    <row r="157" spans="18:18" ht="16.5" customHeight="1">
      <c r="R157" s="184" t="s">
        <v>583</v>
      </c>
    </row>
    <row r="158" spans="18:18" ht="16.5" customHeight="1">
      <c r="R158" s="184" t="s">
        <v>584</v>
      </c>
    </row>
    <row r="159" spans="18:18" ht="16.5" customHeight="1">
      <c r="R159" s="184" t="s">
        <v>585</v>
      </c>
    </row>
    <row r="160" spans="18:18" ht="16.5" customHeight="1">
      <c r="R160" s="184" t="s">
        <v>586</v>
      </c>
    </row>
    <row r="161" spans="18:18" ht="16.5" customHeight="1">
      <c r="R161" s="184" t="s">
        <v>587</v>
      </c>
    </row>
    <row r="162" spans="18:18" ht="16.5" customHeight="1">
      <c r="R162" s="184" t="s">
        <v>589</v>
      </c>
    </row>
    <row r="163" spans="18:18" ht="16.5" customHeight="1">
      <c r="R163" s="184" t="s">
        <v>590</v>
      </c>
    </row>
    <row r="164" spans="18:18" ht="16.5" customHeight="1">
      <c r="R164" s="184" t="s">
        <v>591</v>
      </c>
    </row>
    <row r="165" spans="18:18" ht="16.5" customHeight="1">
      <c r="R165" s="184" t="s">
        <v>592</v>
      </c>
    </row>
    <row r="166" spans="18:18" ht="16.5" customHeight="1">
      <c r="R166" s="184" t="s">
        <v>593</v>
      </c>
    </row>
    <row r="167" spans="18:18" ht="16.5" customHeight="1">
      <c r="R167" s="184" t="s">
        <v>594</v>
      </c>
    </row>
    <row r="168" spans="18:18" ht="16.5" customHeight="1">
      <c r="R168" s="184" t="s">
        <v>424</v>
      </c>
    </row>
    <row r="169" spans="18:18" ht="16.5" customHeight="1">
      <c r="R169" s="184" t="s">
        <v>595</v>
      </c>
    </row>
    <row r="170" spans="18:18" ht="16.5" customHeight="1">
      <c r="R170" s="184" t="s">
        <v>596</v>
      </c>
    </row>
    <row r="171" spans="18:18" ht="16.5" customHeight="1">
      <c r="R171" s="184" t="s">
        <v>429</v>
      </c>
    </row>
    <row r="172" spans="18:18" ht="16.5" customHeight="1">
      <c r="R172" s="184" t="s">
        <v>597</v>
      </c>
    </row>
    <row r="173" spans="18:18" ht="16.5" customHeight="1">
      <c r="R173" s="184" t="s">
        <v>598</v>
      </c>
    </row>
    <row r="174" spans="18:18" ht="16.5" customHeight="1">
      <c r="R174" s="184" t="s">
        <v>600</v>
      </c>
    </row>
    <row r="175" spans="18:18" ht="16.5" customHeight="1">
      <c r="R175" s="184" t="s">
        <v>601</v>
      </c>
    </row>
    <row r="176" spans="18:18" ht="16.5" customHeight="1">
      <c r="R176" s="184" t="s">
        <v>602</v>
      </c>
    </row>
    <row r="177" spans="18:18" ht="16.5" customHeight="1">
      <c r="R177" s="184" t="s">
        <v>432</v>
      </c>
    </row>
    <row r="178" spans="18:18" ht="16.5" customHeight="1">
      <c r="R178" s="184" t="s">
        <v>435</v>
      </c>
    </row>
    <row r="179" spans="18:18" ht="16.5" customHeight="1">
      <c r="R179" s="184" t="s">
        <v>603</v>
      </c>
    </row>
    <row r="180" spans="18:18" ht="16.5" customHeight="1">
      <c r="R180" s="184" t="s">
        <v>604</v>
      </c>
    </row>
    <row r="181" spans="18:18" ht="16.5" customHeight="1">
      <c r="R181" s="184" t="s">
        <v>605</v>
      </c>
    </row>
    <row r="182" spans="18:18" ht="16.5" customHeight="1">
      <c r="R182" s="184" t="s">
        <v>606</v>
      </c>
    </row>
    <row r="183" spans="18:18" ht="16.5" customHeight="1">
      <c r="R183" s="184" t="s">
        <v>607</v>
      </c>
    </row>
    <row r="184" spans="18:18" ht="16.5" customHeight="1">
      <c r="R184" s="184" t="s">
        <v>608</v>
      </c>
    </row>
    <row r="185" spans="18:18" ht="16.5" customHeight="1">
      <c r="R185" s="184" t="s">
        <v>609</v>
      </c>
    </row>
    <row r="186" spans="18:18" ht="16.5" customHeight="1">
      <c r="R186" s="184" t="s">
        <v>610</v>
      </c>
    </row>
    <row r="187" spans="18:18" ht="16.5" customHeight="1">
      <c r="R187" s="184" t="s">
        <v>611</v>
      </c>
    </row>
    <row r="188" spans="18:18" ht="16.5" customHeight="1">
      <c r="R188" s="184" t="s">
        <v>612</v>
      </c>
    </row>
    <row r="189" spans="18:18" ht="16.5" customHeight="1">
      <c r="R189" s="184" t="s">
        <v>613</v>
      </c>
    </row>
    <row r="190" spans="18:18" ht="16.5" customHeight="1">
      <c r="R190" s="184" t="s">
        <v>614</v>
      </c>
    </row>
    <row r="191" spans="18:18" ht="16.5" customHeight="1">
      <c r="R191" s="184" t="s">
        <v>616</v>
      </c>
    </row>
    <row r="192" spans="18:18" ht="16.5" customHeight="1">
      <c r="R192" s="184" t="s">
        <v>617</v>
      </c>
    </row>
    <row r="193" spans="18:18" ht="16.5" customHeight="1">
      <c r="R193" s="184" t="s">
        <v>354</v>
      </c>
    </row>
    <row r="194" spans="18:18" ht="16.5" customHeight="1">
      <c r="R194" s="184" t="s">
        <v>440</v>
      </c>
    </row>
    <row r="195" spans="18:18" ht="16.5" customHeight="1">
      <c r="R195" s="184" t="s">
        <v>619</v>
      </c>
    </row>
    <row r="196" spans="18:18" ht="16.5" customHeight="1">
      <c r="R196" s="184" t="s">
        <v>620</v>
      </c>
    </row>
    <row r="197" spans="18:18" ht="16.5" customHeight="1">
      <c r="R197" s="184" t="s">
        <v>621</v>
      </c>
    </row>
    <row r="198" spans="18:18" ht="16.5" customHeight="1">
      <c r="R198" s="184" t="s">
        <v>443</v>
      </c>
    </row>
    <row r="199" spans="18:18" ht="16.5" customHeight="1">
      <c r="R199" s="184" t="s">
        <v>622</v>
      </c>
    </row>
    <row r="200" spans="18:18" ht="16.5" customHeight="1">
      <c r="R200" s="184" t="s">
        <v>623</v>
      </c>
    </row>
    <row r="201" spans="18:18" ht="16.5" customHeight="1">
      <c r="R201" s="184" t="s">
        <v>624</v>
      </c>
    </row>
    <row r="202" spans="18:18" ht="16.5" customHeight="1">
      <c r="R202" s="184" t="s">
        <v>625</v>
      </c>
    </row>
    <row r="203" spans="18:18" ht="16.5" customHeight="1">
      <c r="R203" s="184" t="s">
        <v>626</v>
      </c>
    </row>
    <row r="204" spans="18:18" ht="16.5" customHeight="1">
      <c r="R204" s="184" t="s">
        <v>627</v>
      </c>
    </row>
    <row r="205" spans="18:18" ht="16.5" customHeight="1">
      <c r="R205" s="184" t="s">
        <v>446</v>
      </c>
    </row>
    <row r="206" spans="18:18" ht="16.5" customHeight="1">
      <c r="R206" s="184" t="s">
        <v>448</v>
      </c>
    </row>
    <row r="207" spans="18:18" ht="16.5" customHeight="1">
      <c r="R207" s="184" t="s">
        <v>628</v>
      </c>
    </row>
    <row r="208" spans="18:18" ht="16.5" customHeight="1">
      <c r="R208" s="184" t="s">
        <v>629</v>
      </c>
    </row>
    <row r="209" spans="18:18" ht="16.5" customHeight="1">
      <c r="R209" s="184" t="s">
        <v>450</v>
      </c>
    </row>
    <row r="210" spans="18:18" ht="16.5" customHeight="1">
      <c r="R210" s="184" t="s">
        <v>453</v>
      </c>
    </row>
    <row r="211" spans="18:18" ht="16.5" customHeight="1">
      <c r="R211" s="184" t="s">
        <v>630</v>
      </c>
    </row>
    <row r="212" spans="18:18" ht="16.5" customHeight="1">
      <c r="R212" s="184" t="s">
        <v>456</v>
      </c>
    </row>
    <row r="213" spans="18:18" ht="16.5" customHeight="1">
      <c r="R213" s="184" t="s">
        <v>459</v>
      </c>
    </row>
    <row r="214" spans="18:18" ht="16.5" customHeight="1">
      <c r="R214" s="184" t="s">
        <v>462</v>
      </c>
    </row>
    <row r="215" spans="18:18" ht="16.5" customHeight="1">
      <c r="R215" s="184" t="s">
        <v>465</v>
      </c>
    </row>
    <row r="216" spans="18:18" ht="16.5" customHeight="1">
      <c r="R216" s="184" t="s">
        <v>468</v>
      </c>
    </row>
    <row r="217" spans="18:18" ht="16.5" customHeight="1">
      <c r="R217" s="184" t="s">
        <v>471</v>
      </c>
    </row>
    <row r="218" spans="18:18" ht="16.5" customHeight="1">
      <c r="R218" s="184" t="s">
        <v>474</v>
      </c>
    </row>
    <row r="219" spans="18:18" ht="16.5" customHeight="1">
      <c r="R219" s="184" t="s">
        <v>477</v>
      </c>
    </row>
    <row r="220" spans="18:18" ht="16.5" customHeight="1">
      <c r="R220" s="184" t="s">
        <v>480</v>
      </c>
    </row>
    <row r="221" spans="18:18" ht="16.5" customHeight="1">
      <c r="R221" s="184" t="s">
        <v>483</v>
      </c>
    </row>
    <row r="222" spans="18:18" ht="16.5" customHeight="1">
      <c r="R222" s="184" t="s">
        <v>487</v>
      </c>
    </row>
    <row r="223" spans="18:18" ht="16.5" customHeight="1">
      <c r="R223" s="184" t="s">
        <v>490</v>
      </c>
    </row>
    <row r="224" spans="18:18" ht="16.5" customHeight="1">
      <c r="R224" s="184" t="s">
        <v>493</v>
      </c>
    </row>
    <row r="225" spans="18:18" ht="16.5" customHeight="1">
      <c r="R225" s="184" t="s">
        <v>632</v>
      </c>
    </row>
    <row r="226" spans="18:18" ht="16.5" customHeight="1">
      <c r="R226" s="184" t="s">
        <v>633</v>
      </c>
    </row>
    <row r="227" spans="18:18" ht="16.5" customHeight="1">
      <c r="R227" s="184" t="s">
        <v>496</v>
      </c>
    </row>
    <row r="228" spans="18:18" ht="16.5" customHeight="1">
      <c r="R228" s="184" t="s">
        <v>500</v>
      </c>
    </row>
    <row r="229" spans="18:18" ht="16.5" customHeight="1">
      <c r="R229" s="184" t="s">
        <v>405</v>
      </c>
    </row>
  </sheetData>
  <mergeCells count="8">
    <mergeCell ref="X15:AC15"/>
    <mergeCell ref="AD15:AL15"/>
    <mergeCell ref="AM15:AO15"/>
    <mergeCell ref="BJ15:BP15"/>
    <mergeCell ref="AP15:AS15"/>
    <mergeCell ref="AT15:AZ15"/>
    <mergeCell ref="BA15:BE15"/>
    <mergeCell ref="BF15:BI15"/>
  </mergeCells>
  <phoneticPr fontId="4"/>
  <dataValidations count="4">
    <dataValidation type="list" allowBlank="1" showInputMessage="1" showErrorMessage="1" sqref="C15" xr:uid="{00000000-0002-0000-0000-000000000000}">
      <formula1>$W$14:$BQ$14</formula1>
    </dataValidation>
    <dataValidation type="list" allowBlank="1" showInputMessage="1" showErrorMessage="1" sqref="C18" xr:uid="{00000000-0002-0000-0000-000001000000}">
      <formula1>$W$15:$W$24</formula1>
    </dataValidation>
    <dataValidation type="list" allowBlank="1" promptTitle="　" sqref="C33" xr:uid="{24442BDD-325C-4E8B-BA2D-631CFC8CD358}">
      <formula1>$R$32:$R$229</formula1>
    </dataValidation>
    <dataValidation type="list" allowBlank="1" showInputMessage="1" showErrorMessage="1" sqref="C36" xr:uid="{3BE04E6E-171E-470A-B36B-EB6F73DD1ED0}">
      <formula1>$R$31:$BQ$31</formula1>
    </dataValidation>
  </dataValidations>
  <printOptions gridLinesSet="0"/>
  <pageMargins left="0.98425196850393704" right="0.78740157480314965" top="0.98425196850393704" bottom="0.78740157480314965" header="0.51181102362204722" footer="0.51181102362204722"/>
  <pageSetup paperSize="9" scale="89" orientation="landscape" horizontalDpi="300" verticalDpi="300" r:id="rId1"/>
  <headerFooter alignWithMargins="0"/>
  <rowBreaks count="1" manualBreakCount="1">
    <brk id="27" min="1" max="11" man="1"/>
  </rowBreaks>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B2:F26"/>
  <sheetViews>
    <sheetView zoomScaleNormal="100" zoomScaleSheetLayoutView="75" workbookViewId="0"/>
  </sheetViews>
  <sheetFormatPr defaultRowHeight="13.5"/>
  <cols>
    <col min="2" max="2" width="12.625" customWidth="1"/>
    <col min="3" max="3" width="14.625" customWidth="1"/>
    <col min="5" max="6" width="9" style="2"/>
  </cols>
  <sheetData>
    <row r="2" spans="2:6">
      <c r="B2" s="58" t="s">
        <v>123</v>
      </c>
    </row>
    <row r="4" spans="2:6">
      <c r="B4" s="58" t="s">
        <v>124</v>
      </c>
      <c r="E4" s="72" t="str">
        <f>入力!C15</f>
        <v>和歌山</v>
      </c>
    </row>
    <row r="6" spans="2:6">
      <c r="B6" s="206" t="s">
        <v>125</v>
      </c>
      <c r="C6" s="44" t="s">
        <v>218</v>
      </c>
      <c r="E6" s="207" t="s">
        <v>173</v>
      </c>
      <c r="F6" s="101" t="s">
        <v>174</v>
      </c>
    </row>
    <row r="7" spans="2:6">
      <c r="B7" s="206"/>
      <c r="C7" s="109" t="s">
        <v>126</v>
      </c>
      <c r="E7" s="208"/>
      <c r="F7" s="102" t="s">
        <v>76</v>
      </c>
    </row>
    <row r="8" spans="2:6">
      <c r="B8" s="113" t="s">
        <v>231</v>
      </c>
      <c r="C8" s="99">
        <v>710</v>
      </c>
      <c r="E8" s="69" t="s">
        <v>153</v>
      </c>
      <c r="F8" s="111" t="e">
        <f>#REF!</f>
        <v>#REF!</v>
      </c>
    </row>
    <row r="9" spans="2:6">
      <c r="B9" s="114" t="s">
        <v>232</v>
      </c>
      <c r="C9" s="68">
        <v>770</v>
      </c>
      <c r="E9" s="69" t="s">
        <v>127</v>
      </c>
      <c r="F9" s="111" t="e">
        <f>F8</f>
        <v>#REF!</v>
      </c>
    </row>
    <row r="10" spans="2:6">
      <c r="B10" s="113" t="s">
        <v>229</v>
      </c>
      <c r="C10" s="99">
        <v>820</v>
      </c>
      <c r="E10" s="69" t="s">
        <v>128</v>
      </c>
      <c r="F10" s="111" t="e">
        <f>'150L,200L'!I36</f>
        <v>#REF!</v>
      </c>
    </row>
    <row r="11" spans="2:6">
      <c r="B11" s="114" t="s">
        <v>230</v>
      </c>
      <c r="C11" s="68">
        <v>980</v>
      </c>
      <c r="E11" s="69" t="s">
        <v>129</v>
      </c>
      <c r="F11" s="111" t="e">
        <f>F10</f>
        <v>#REF!</v>
      </c>
    </row>
    <row r="12" spans="2:6">
      <c r="B12" s="113" t="s">
        <v>228</v>
      </c>
      <c r="C12" s="99">
        <v>1100</v>
      </c>
      <c r="E12" s="69" t="s">
        <v>130</v>
      </c>
      <c r="F12" s="111" t="e">
        <f>'250L'!I36</f>
        <v>#REF!</v>
      </c>
    </row>
    <row r="13" spans="2:6">
      <c r="B13" s="114" t="s">
        <v>233</v>
      </c>
      <c r="C13" s="68">
        <v>1140</v>
      </c>
      <c r="E13" s="69" t="s">
        <v>131</v>
      </c>
      <c r="F13" s="111" t="e">
        <f>'300L'!I36</f>
        <v>#REF!</v>
      </c>
    </row>
    <row r="14" spans="2:6">
      <c r="B14" s="113" t="s">
        <v>234</v>
      </c>
      <c r="C14" s="99">
        <v>1650</v>
      </c>
      <c r="E14" s="69" t="s">
        <v>132</v>
      </c>
      <c r="F14" s="111" t="e">
        <f>'400L以上'!I36</f>
        <v>#REF!</v>
      </c>
    </row>
    <row r="15" spans="2:6">
      <c r="B15" s="114" t="s">
        <v>235</v>
      </c>
      <c r="C15" s="68">
        <v>2000</v>
      </c>
      <c r="E15" s="69" t="s">
        <v>133</v>
      </c>
      <c r="F15" s="111" t="e">
        <f>F14</f>
        <v>#REF!</v>
      </c>
    </row>
    <row r="16" spans="2:6">
      <c r="B16" s="113" t="s">
        <v>236</v>
      </c>
      <c r="C16" s="99">
        <v>2070</v>
      </c>
      <c r="E16" s="69" t="s">
        <v>134</v>
      </c>
      <c r="F16" s="111" t="e">
        <f>F14</f>
        <v>#REF!</v>
      </c>
    </row>
    <row r="17" spans="2:6">
      <c r="B17" s="114" t="s">
        <v>237</v>
      </c>
      <c r="C17" s="68">
        <v>2560</v>
      </c>
      <c r="E17" s="69" t="s">
        <v>135</v>
      </c>
      <c r="F17" s="111" t="e">
        <f>F14</f>
        <v>#REF!</v>
      </c>
    </row>
    <row r="18" spans="2:6">
      <c r="B18" s="113" t="s">
        <v>238</v>
      </c>
      <c r="C18" s="99">
        <v>2630</v>
      </c>
      <c r="E18" s="69" t="s">
        <v>136</v>
      </c>
      <c r="F18" s="111" t="e">
        <f>F14</f>
        <v>#REF!</v>
      </c>
    </row>
    <row r="19" spans="2:6">
      <c r="B19" s="114" t="s">
        <v>239</v>
      </c>
      <c r="C19" s="68">
        <v>3250</v>
      </c>
      <c r="E19" s="69" t="s">
        <v>161</v>
      </c>
      <c r="F19" s="111" t="e">
        <f>F14</f>
        <v>#REF!</v>
      </c>
    </row>
    <row r="20" spans="2:6">
      <c r="B20" s="113" t="s">
        <v>240</v>
      </c>
      <c r="C20" s="99">
        <v>3390</v>
      </c>
      <c r="E20" s="69" t="s">
        <v>162</v>
      </c>
      <c r="F20" s="111" t="e">
        <f>F14</f>
        <v>#REF!</v>
      </c>
    </row>
    <row r="24" spans="2:6">
      <c r="E24" s="88" t="s">
        <v>152</v>
      </c>
      <c r="F24" s="100" t="e">
        <f>施工費!#REF!</f>
        <v>#REF!</v>
      </c>
    </row>
    <row r="25" spans="2:6">
      <c r="E25" s="11"/>
    </row>
    <row r="26" spans="2:6">
      <c r="E26" s="11"/>
    </row>
  </sheetData>
  <mergeCells count="2">
    <mergeCell ref="B6:B7"/>
    <mergeCell ref="E6:E7"/>
  </mergeCells>
  <phoneticPr fontId="6"/>
  <pageMargins left="0.75" right="0.75" top="1" bottom="1" header="0.51200000000000001" footer="0.51200000000000001"/>
  <pageSetup paperSize="9" orientation="portrait" horizontalDpi="300" r:id="rId1"/>
  <headerFooter alignWithMargins="0"/>
</worksheet>
</file>

<file path=xl/worksheets/sheet3.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B2:R100"/>
  <sheetViews>
    <sheetView zoomScaleNormal="100" workbookViewId="0"/>
  </sheetViews>
  <sheetFormatPr defaultRowHeight="13.5"/>
  <cols>
    <col min="1" max="1" width="3.625" customWidth="1"/>
    <col min="3" max="3" width="11.875" customWidth="1"/>
    <col min="5" max="5" width="9" customWidth="1"/>
    <col min="6" max="6" width="5.5" customWidth="1"/>
    <col min="7" max="7" width="9.125" customWidth="1"/>
    <col min="8" max="8" width="9.125" bestFit="1" customWidth="1"/>
    <col min="9" max="9" width="10.625" customWidth="1"/>
    <col min="10" max="10" width="11.125" bestFit="1" customWidth="1"/>
    <col min="11" max="11" width="10.875" customWidth="1"/>
    <col min="12" max="12" width="13.25" customWidth="1"/>
    <col min="13" max="15" width="8.125" customWidth="1"/>
    <col min="16" max="17" width="9.125" bestFit="1" customWidth="1"/>
    <col min="18" max="18" width="11.875" customWidth="1"/>
  </cols>
  <sheetData>
    <row r="2" spans="2:12" s="15" customFormat="1" ht="24">
      <c r="B2" s="108" t="s">
        <v>219</v>
      </c>
    </row>
    <row r="3" spans="2:12" ht="14.25" thickBot="1"/>
    <row r="4" spans="2:12" ht="14.25" thickBot="1">
      <c r="B4" s="234" t="s">
        <v>77</v>
      </c>
      <c r="C4" s="235"/>
      <c r="D4" s="235" t="s">
        <v>78</v>
      </c>
      <c r="E4" s="235"/>
      <c r="F4" s="17" t="s">
        <v>0</v>
      </c>
      <c r="G4" s="16" t="s">
        <v>1</v>
      </c>
      <c r="H4" s="16" t="s">
        <v>79</v>
      </c>
      <c r="I4" s="16" t="s">
        <v>80</v>
      </c>
      <c r="J4" s="18" t="s">
        <v>81</v>
      </c>
    </row>
    <row r="5" spans="2:12">
      <c r="B5" s="19" t="s">
        <v>193</v>
      </c>
      <c r="C5" s="20"/>
      <c r="D5" s="21"/>
      <c r="E5" s="20"/>
      <c r="F5" s="22"/>
      <c r="G5" s="22"/>
      <c r="H5" s="22"/>
      <c r="I5" s="22"/>
      <c r="J5" s="92"/>
    </row>
    <row r="6" spans="2:12">
      <c r="B6" s="24" t="s">
        <v>82</v>
      </c>
      <c r="C6" s="25"/>
      <c r="D6" s="236" t="s">
        <v>242</v>
      </c>
      <c r="E6" s="237"/>
      <c r="F6" s="34" t="s">
        <v>146</v>
      </c>
      <c r="G6" s="106">
        <v>1</v>
      </c>
      <c r="H6" s="27">
        <f>VLOOKUP(D6,価格表!B8:C20,2,FALSE)</f>
        <v>980</v>
      </c>
      <c r="I6" s="60">
        <f>G6*H6</f>
        <v>980</v>
      </c>
      <c r="J6" s="90"/>
    </row>
    <row r="7" spans="2:12">
      <c r="B7" s="24" t="s">
        <v>83</v>
      </c>
      <c r="C7" s="25"/>
      <c r="D7" s="29"/>
      <c r="E7" s="25"/>
      <c r="F7" s="34"/>
      <c r="G7" s="107"/>
      <c r="H7" s="27"/>
      <c r="I7" s="60"/>
      <c r="J7" s="90"/>
    </row>
    <row r="8" spans="2:12">
      <c r="B8" s="24" t="s">
        <v>84</v>
      </c>
      <c r="C8" s="25"/>
      <c r="D8" s="29"/>
      <c r="E8" s="25"/>
      <c r="F8" s="34" t="s">
        <v>146</v>
      </c>
      <c r="G8" s="107">
        <f>G6</f>
        <v>1</v>
      </c>
      <c r="H8" s="27" t="e">
        <f>ROUND($I$36,0)</f>
        <v>#REF!</v>
      </c>
      <c r="I8" s="60" t="e">
        <f>G8*H8</f>
        <v>#REF!</v>
      </c>
      <c r="J8" s="90" t="s">
        <v>85</v>
      </c>
    </row>
    <row r="9" spans="2:12">
      <c r="B9" s="24"/>
      <c r="C9" s="25"/>
      <c r="D9" s="29"/>
      <c r="E9" s="25"/>
      <c r="F9" s="34"/>
      <c r="G9" s="57"/>
      <c r="H9" s="27"/>
      <c r="I9" s="60"/>
      <c r="J9" s="90"/>
    </row>
    <row r="10" spans="2:12">
      <c r="B10" s="24" t="s">
        <v>86</v>
      </c>
      <c r="C10" s="25"/>
      <c r="D10" s="29"/>
      <c r="E10" s="25"/>
      <c r="F10" s="34" t="s">
        <v>4</v>
      </c>
      <c r="G10" s="57">
        <v>1</v>
      </c>
      <c r="H10" s="27">
        <v>50000</v>
      </c>
      <c r="I10" s="60">
        <f>G10*H10</f>
        <v>50000</v>
      </c>
      <c r="J10" s="90"/>
    </row>
    <row r="11" spans="2:12">
      <c r="B11" s="24"/>
      <c r="C11" s="25"/>
      <c r="D11" s="29"/>
      <c r="E11" s="25"/>
      <c r="F11" s="26"/>
      <c r="G11" s="26"/>
      <c r="H11" s="26"/>
      <c r="I11" s="26"/>
      <c r="J11" s="90"/>
    </row>
    <row r="12" spans="2:12" ht="14.25" thickBot="1">
      <c r="B12" s="12"/>
      <c r="C12" s="13" t="s">
        <v>87</v>
      </c>
      <c r="D12" s="14"/>
      <c r="E12" s="13"/>
      <c r="F12" s="30"/>
      <c r="G12" s="30"/>
      <c r="H12" s="61"/>
      <c r="I12" s="32" t="e">
        <f>SUM(I6:I11)</f>
        <v>#REF!</v>
      </c>
      <c r="J12" s="93"/>
    </row>
    <row r="13" spans="2:12">
      <c r="J13" s="62"/>
    </row>
    <row r="14" spans="2:12">
      <c r="J14" s="62"/>
    </row>
    <row r="15" spans="2:12">
      <c r="J15" s="62"/>
    </row>
    <row r="16" spans="2:12">
      <c r="B16" t="s">
        <v>88</v>
      </c>
      <c r="J16" s="62"/>
      <c r="L16" t="s">
        <v>188</v>
      </c>
    </row>
    <row r="17" spans="2:18" ht="14.25" thickBot="1">
      <c r="B17" t="s">
        <v>223</v>
      </c>
      <c r="J17" s="94" t="s">
        <v>169</v>
      </c>
    </row>
    <row r="18" spans="2:18" ht="14.25" thickBot="1">
      <c r="B18" s="234" t="s">
        <v>77</v>
      </c>
      <c r="C18" s="235"/>
      <c r="D18" s="235" t="s">
        <v>78</v>
      </c>
      <c r="E18" s="235"/>
      <c r="F18" s="17" t="s">
        <v>0</v>
      </c>
      <c r="G18" s="16" t="s">
        <v>1</v>
      </c>
      <c r="H18" s="16" t="s">
        <v>79</v>
      </c>
      <c r="I18" s="16" t="s">
        <v>80</v>
      </c>
      <c r="J18" s="95" t="s">
        <v>81</v>
      </c>
      <c r="L18" t="s">
        <v>209</v>
      </c>
    </row>
    <row r="19" spans="2:18">
      <c r="B19" s="19" t="s">
        <v>89</v>
      </c>
      <c r="C19" s="20"/>
      <c r="D19" s="21"/>
      <c r="E19" s="20"/>
      <c r="F19" s="33"/>
      <c r="G19" s="22"/>
      <c r="H19" s="22"/>
      <c r="I19" s="22"/>
      <c r="J19" s="92"/>
      <c r="L19" t="s">
        <v>210</v>
      </c>
    </row>
    <row r="20" spans="2:18" ht="13.5" customHeight="1">
      <c r="B20" s="24" t="s">
        <v>90</v>
      </c>
      <c r="C20" s="25"/>
      <c r="D20" s="29"/>
      <c r="E20" s="25"/>
      <c r="F20" s="35" t="s">
        <v>91</v>
      </c>
      <c r="G20" s="26">
        <v>1</v>
      </c>
      <c r="H20" s="36" t="e">
        <f>#REF!</f>
        <v>#REF!</v>
      </c>
      <c r="I20" s="37" t="e">
        <f>G20*H20</f>
        <v>#REF!</v>
      </c>
      <c r="J20" s="97" t="e">
        <f>#REF!</f>
        <v>#REF!</v>
      </c>
    </row>
    <row r="21" spans="2:18">
      <c r="B21" s="24" t="s">
        <v>92</v>
      </c>
      <c r="C21" s="25"/>
      <c r="D21" s="29"/>
      <c r="E21" s="25"/>
      <c r="F21" s="35" t="s">
        <v>91</v>
      </c>
      <c r="G21" s="26">
        <v>2</v>
      </c>
      <c r="H21" s="36" t="e">
        <f>#REF!</f>
        <v>#REF!</v>
      </c>
      <c r="I21" s="37" t="e">
        <f>G21*H21</f>
        <v>#REF!</v>
      </c>
      <c r="J21" s="97" t="e">
        <f>#REF!</f>
        <v>#REF!</v>
      </c>
      <c r="L21" s="35" t="s">
        <v>187</v>
      </c>
      <c r="M21" s="35" t="s">
        <v>78</v>
      </c>
      <c r="N21" s="35" t="s">
        <v>0</v>
      </c>
      <c r="O21" s="35" t="s">
        <v>1</v>
      </c>
      <c r="P21" s="35" t="s">
        <v>79</v>
      </c>
      <c r="Q21" s="35" t="s">
        <v>80</v>
      </c>
      <c r="R21" s="35" t="s">
        <v>2</v>
      </c>
    </row>
    <row r="22" spans="2:18">
      <c r="B22" s="24"/>
      <c r="C22" s="38" t="s">
        <v>5</v>
      </c>
      <c r="D22" s="29"/>
      <c r="E22" s="25"/>
      <c r="F22" s="35"/>
      <c r="G22" s="26"/>
      <c r="H22" s="37"/>
      <c r="I22" s="37" t="e">
        <f>SUM(I20:I21)</f>
        <v>#REF!</v>
      </c>
      <c r="J22" s="90"/>
      <c r="L22" s="26" t="s">
        <v>189</v>
      </c>
      <c r="M22" s="105"/>
      <c r="N22" s="35" t="s">
        <v>91</v>
      </c>
      <c r="O22" s="26">
        <v>1</v>
      </c>
      <c r="P22" s="36" t="e">
        <f>#REF!</f>
        <v>#REF!</v>
      </c>
      <c r="Q22" s="37" t="e">
        <f>O22*P22</f>
        <v>#REF!</v>
      </c>
      <c r="R22" s="26"/>
    </row>
    <row r="23" spans="2:18">
      <c r="B23" s="24" t="s">
        <v>3</v>
      </c>
      <c r="C23" s="25"/>
      <c r="D23" s="29"/>
      <c r="E23" s="25"/>
      <c r="F23" s="35"/>
      <c r="G23" s="26"/>
      <c r="H23" s="37"/>
      <c r="I23" s="37"/>
      <c r="J23" s="90"/>
      <c r="L23" s="26" t="s">
        <v>190</v>
      </c>
      <c r="M23" s="34" t="s">
        <v>96</v>
      </c>
      <c r="N23" s="35" t="s">
        <v>97</v>
      </c>
      <c r="O23" s="26" t="e">
        <f>#REF!</f>
        <v>#REF!</v>
      </c>
      <c r="P23" s="36" t="e">
        <f>#REF!</f>
        <v>#REF!</v>
      </c>
      <c r="Q23" s="37" t="e">
        <f>O23*P23</f>
        <v>#REF!</v>
      </c>
      <c r="R23" s="26" t="s">
        <v>207</v>
      </c>
    </row>
    <row r="24" spans="2:18">
      <c r="B24" s="24" t="s">
        <v>94</v>
      </c>
      <c r="C24" s="25"/>
      <c r="D24" s="209" t="s">
        <v>168</v>
      </c>
      <c r="E24" s="210"/>
      <c r="F24" s="35" t="s">
        <v>95</v>
      </c>
      <c r="G24" s="26">
        <v>200</v>
      </c>
      <c r="H24" s="64">
        <v>170</v>
      </c>
      <c r="I24" s="37">
        <f>G24*H24</f>
        <v>34000</v>
      </c>
      <c r="J24" s="90"/>
      <c r="L24" s="26" t="s">
        <v>98</v>
      </c>
      <c r="M24" s="34"/>
      <c r="N24" s="35" t="s">
        <v>93</v>
      </c>
      <c r="O24" s="26">
        <v>1</v>
      </c>
      <c r="P24" s="36" t="e">
        <f>#REF!</f>
        <v>#REF!</v>
      </c>
      <c r="Q24" s="37" t="e">
        <f>O24*P24</f>
        <v>#REF!</v>
      </c>
      <c r="R24" s="26"/>
    </row>
    <row r="25" spans="2:18">
      <c r="B25" s="24" t="s">
        <v>180</v>
      </c>
      <c r="C25" s="25"/>
      <c r="D25" s="209" t="s">
        <v>163</v>
      </c>
      <c r="E25" s="210"/>
      <c r="F25" s="35" t="s">
        <v>113</v>
      </c>
      <c r="G25" s="26">
        <v>46</v>
      </c>
      <c r="H25" s="36">
        <v>1900</v>
      </c>
      <c r="I25" s="37">
        <f>G25*H25</f>
        <v>87400</v>
      </c>
      <c r="J25" s="91" t="s">
        <v>116</v>
      </c>
      <c r="L25" s="26" t="s">
        <v>191</v>
      </c>
      <c r="M25" s="34"/>
      <c r="N25" s="35" t="s">
        <v>4</v>
      </c>
      <c r="O25" s="26">
        <v>1</v>
      </c>
      <c r="P25" s="64"/>
      <c r="Q25" s="63" t="e">
        <f>Q26-SUM(Q22:Q24)</f>
        <v>#REF!</v>
      </c>
      <c r="R25" s="26"/>
    </row>
    <row r="26" spans="2:18">
      <c r="B26" s="24"/>
      <c r="C26" s="89" t="s">
        <v>165</v>
      </c>
      <c r="D26" s="29"/>
      <c r="E26" s="25"/>
      <c r="F26" s="35"/>
      <c r="G26" s="26"/>
      <c r="H26" s="37"/>
      <c r="I26" s="37">
        <f>SUM(I24:I25)</f>
        <v>121400</v>
      </c>
      <c r="J26" s="90"/>
      <c r="L26" s="26" t="s">
        <v>87</v>
      </c>
      <c r="M26" s="34"/>
      <c r="N26" s="26"/>
      <c r="O26" s="26"/>
      <c r="P26" s="63"/>
      <c r="Q26" s="63" t="e">
        <f>ROUNDUP(SUM(Q22:Q24),-2)</f>
        <v>#REF!</v>
      </c>
      <c r="R26" s="26"/>
    </row>
    <row r="27" spans="2:18">
      <c r="B27" s="24"/>
      <c r="C27" s="25"/>
      <c r="D27" s="29"/>
      <c r="E27" s="25"/>
      <c r="F27" s="35"/>
      <c r="G27" s="26"/>
      <c r="H27" s="37"/>
      <c r="I27" s="37"/>
      <c r="J27" s="90"/>
      <c r="P27" s="41"/>
      <c r="Q27" s="41"/>
    </row>
    <row r="28" spans="2:18">
      <c r="B28" s="24" t="s">
        <v>99</v>
      </c>
      <c r="C28" s="25"/>
      <c r="D28" s="29"/>
      <c r="E28" s="25"/>
      <c r="F28" s="35"/>
      <c r="G28" s="26"/>
      <c r="H28" s="37"/>
      <c r="I28" s="37"/>
      <c r="J28" s="90"/>
      <c r="P28" s="41"/>
      <c r="Q28" s="41"/>
    </row>
    <row r="29" spans="2:18">
      <c r="B29" s="24" t="s">
        <v>100</v>
      </c>
      <c r="C29" s="25"/>
      <c r="D29" s="225" t="s">
        <v>197</v>
      </c>
      <c r="E29" s="230"/>
      <c r="F29" s="35" t="s">
        <v>93</v>
      </c>
      <c r="G29" s="26">
        <v>1</v>
      </c>
      <c r="H29" s="37" t="e">
        <f>ROUND($Q$26,0)</f>
        <v>#REF!</v>
      </c>
      <c r="I29" s="37" t="e">
        <f>G29*H29</f>
        <v>#REF!</v>
      </c>
      <c r="J29" s="90" t="s">
        <v>101</v>
      </c>
    </row>
    <row r="30" spans="2:18">
      <c r="B30" s="24" t="s">
        <v>102</v>
      </c>
      <c r="C30" s="25"/>
      <c r="D30" s="209" t="s">
        <v>194</v>
      </c>
      <c r="E30" s="231"/>
      <c r="F30" s="35" t="s">
        <v>93</v>
      </c>
      <c r="G30" s="26">
        <v>0.125</v>
      </c>
      <c r="H30" s="37" t="e">
        <f>#REF!</f>
        <v>#REF!</v>
      </c>
      <c r="I30" s="37" t="e">
        <f>G30*H30</f>
        <v>#REF!</v>
      </c>
      <c r="J30" s="90" t="s">
        <v>103</v>
      </c>
      <c r="L30" t="s">
        <v>192</v>
      </c>
    </row>
    <row r="31" spans="2:18">
      <c r="B31" s="24"/>
      <c r="C31" s="38" t="s">
        <v>5</v>
      </c>
      <c r="D31" s="29"/>
      <c r="E31" s="25"/>
      <c r="F31" s="35"/>
      <c r="G31" s="26"/>
      <c r="H31" s="37"/>
      <c r="I31" s="37" t="e">
        <f>SUM(I29:I30)</f>
        <v>#REF!</v>
      </c>
      <c r="J31" s="90"/>
    </row>
    <row r="32" spans="2:18">
      <c r="B32" s="24"/>
      <c r="C32" s="38"/>
      <c r="D32" s="29"/>
      <c r="E32" s="25"/>
      <c r="F32" s="35"/>
      <c r="G32" s="26"/>
      <c r="H32" s="37"/>
      <c r="I32" s="37"/>
      <c r="J32" s="90"/>
      <c r="L32" s="35" t="s">
        <v>187</v>
      </c>
      <c r="M32" s="35" t="s">
        <v>78</v>
      </c>
      <c r="N32" s="35" t="s">
        <v>0</v>
      </c>
      <c r="O32" s="35" t="s">
        <v>1</v>
      </c>
      <c r="P32" s="35" t="s">
        <v>79</v>
      </c>
      <c r="Q32" s="35" t="s">
        <v>80</v>
      </c>
      <c r="R32" s="35" t="s">
        <v>2</v>
      </c>
    </row>
    <row r="33" spans="2:18">
      <c r="B33" s="24"/>
      <c r="C33" s="38" t="s">
        <v>167</v>
      </c>
      <c r="D33" s="29"/>
      <c r="E33" s="25"/>
      <c r="F33" s="26"/>
      <c r="G33" s="26"/>
      <c r="H33" s="26"/>
      <c r="I33" s="63" t="e">
        <f>I22+I31</f>
        <v>#REF!</v>
      </c>
      <c r="J33" s="90"/>
      <c r="L33" s="26" t="s">
        <v>189</v>
      </c>
      <c r="M33" s="39"/>
      <c r="N33" s="35" t="s">
        <v>91</v>
      </c>
      <c r="O33" s="26">
        <v>1</v>
      </c>
      <c r="P33" s="36" t="e">
        <f>#REF!</f>
        <v>#REF!</v>
      </c>
      <c r="Q33" s="37" t="e">
        <f>O33*P33</f>
        <v>#REF!</v>
      </c>
      <c r="R33" s="26"/>
    </row>
    <row r="34" spans="2:18" ht="14.25" thickBot="1">
      <c r="B34" s="42" t="s">
        <v>104</v>
      </c>
      <c r="C34" s="43"/>
      <c r="D34" s="232" t="s">
        <v>175</v>
      </c>
      <c r="E34" s="233"/>
      <c r="F34" s="44" t="s">
        <v>4</v>
      </c>
      <c r="G34" s="45">
        <v>1</v>
      </c>
      <c r="H34" s="45"/>
      <c r="I34" s="66" t="e">
        <f>ROUND(I33*0.01,0)</f>
        <v>#REF!</v>
      </c>
      <c r="J34" s="46" t="s">
        <v>166</v>
      </c>
      <c r="L34" s="26" t="s">
        <v>190</v>
      </c>
      <c r="M34" s="34" t="s">
        <v>96</v>
      </c>
      <c r="N34" s="35" t="s">
        <v>97</v>
      </c>
      <c r="O34" s="26" t="e">
        <f>#REF!</f>
        <v>#REF!</v>
      </c>
      <c r="P34" s="36" t="e">
        <f>#REF!</f>
        <v>#REF!</v>
      </c>
      <c r="Q34" s="37" t="e">
        <f>O34*P34</f>
        <v>#REF!</v>
      </c>
      <c r="R34" s="26" t="s">
        <v>207</v>
      </c>
    </row>
    <row r="35" spans="2:18" ht="14.25" thickBot="1">
      <c r="B35" s="47"/>
      <c r="C35" s="48" t="s">
        <v>87</v>
      </c>
      <c r="D35" s="49"/>
      <c r="E35" s="49"/>
      <c r="F35" s="49"/>
      <c r="G35" s="49"/>
      <c r="H35" s="50"/>
      <c r="I35" s="51" t="e">
        <f>I22+I34+I26+I31</f>
        <v>#REF!</v>
      </c>
      <c r="J35" s="52"/>
      <c r="L35" s="26" t="s">
        <v>98</v>
      </c>
      <c r="M35" s="26"/>
      <c r="N35" s="35" t="s">
        <v>93</v>
      </c>
      <c r="O35" s="26">
        <v>1</v>
      </c>
      <c r="P35" s="36" t="e">
        <f>#REF!</f>
        <v>#REF!</v>
      </c>
      <c r="Q35" s="37" t="e">
        <f>O35*P35</f>
        <v>#REF!</v>
      </c>
      <c r="R35" s="26"/>
    </row>
    <row r="36" spans="2:18" ht="14.25" thickBot="1">
      <c r="H36" s="53" t="s">
        <v>105</v>
      </c>
      <c r="I36" s="54" t="e">
        <f>ROUND(I35/2000,0)</f>
        <v>#REF!</v>
      </c>
      <c r="J36" s="52" t="s">
        <v>106</v>
      </c>
      <c r="L36" s="26" t="s">
        <v>191</v>
      </c>
      <c r="M36" s="26"/>
      <c r="N36" s="35" t="s">
        <v>4</v>
      </c>
      <c r="O36" s="26">
        <v>1</v>
      </c>
      <c r="P36" s="64"/>
      <c r="Q36" s="63" t="e">
        <f>Q37-SUM(Q33:Q35)</f>
        <v>#REF!</v>
      </c>
      <c r="R36" s="26"/>
    </row>
    <row r="37" spans="2:18">
      <c r="L37" s="26" t="s">
        <v>87</v>
      </c>
      <c r="M37" s="26"/>
      <c r="N37" s="26"/>
      <c r="O37" s="26"/>
      <c r="P37" s="63"/>
      <c r="Q37" s="63" t="e">
        <f>ROUNDUP(SUM(Q33:Q35),-2)</f>
        <v>#REF!</v>
      </c>
      <c r="R37" s="26"/>
    </row>
    <row r="38" spans="2:18">
      <c r="B38" t="s">
        <v>107</v>
      </c>
      <c r="P38" s="118" t="str">
        <f>入力!C18</f>
        <v>近畿</v>
      </c>
      <c r="Q38" s="67" t="e">
        <f>#REF!</f>
        <v>#REF!</v>
      </c>
    </row>
    <row r="39" spans="2:18">
      <c r="B39" t="s">
        <v>198</v>
      </c>
      <c r="P39" s="112"/>
      <c r="Q39" s="65"/>
    </row>
    <row r="41" spans="2:18">
      <c r="B41" s="206" t="s">
        <v>108</v>
      </c>
      <c r="C41" s="206"/>
      <c r="D41" s="206" t="s">
        <v>78</v>
      </c>
      <c r="E41" s="206"/>
      <c r="F41" s="35" t="s">
        <v>0</v>
      </c>
      <c r="G41" s="35" t="s">
        <v>1</v>
      </c>
      <c r="H41" s="35" t="s">
        <v>79</v>
      </c>
      <c r="I41" s="206" t="s">
        <v>2</v>
      </c>
      <c r="J41" s="206"/>
      <c r="O41" s="55"/>
    </row>
    <row r="42" spans="2:18">
      <c r="B42" s="228" t="s">
        <v>109</v>
      </c>
      <c r="C42" s="229"/>
      <c r="D42" s="209" t="s">
        <v>110</v>
      </c>
      <c r="E42" s="210"/>
      <c r="F42" s="35" t="s">
        <v>4</v>
      </c>
      <c r="G42" s="26">
        <v>1</v>
      </c>
      <c r="H42" s="63">
        <v>50000</v>
      </c>
      <c r="I42" s="209" t="s">
        <v>111</v>
      </c>
      <c r="J42" s="210"/>
      <c r="L42" s="83" t="s">
        <v>201</v>
      </c>
      <c r="M42" s="211" t="s">
        <v>202</v>
      </c>
      <c r="N42" s="211"/>
      <c r="O42" s="117" t="str">
        <f>入力!C15</f>
        <v>和歌山</v>
      </c>
    </row>
    <row r="43" spans="2:18">
      <c r="M43" s="211" t="s">
        <v>203</v>
      </c>
      <c r="N43" s="211"/>
      <c r="O43" s="62" t="str">
        <f>入力!C27</f>
        <v>令和8年度国土交通省土木工事積算基準</v>
      </c>
    </row>
    <row r="44" spans="2:18">
      <c r="L44" t="s">
        <v>185</v>
      </c>
      <c r="M44" s="211" t="s">
        <v>204</v>
      </c>
      <c r="N44" s="211"/>
      <c r="O44" s="62" t="str">
        <f>入力!C24</f>
        <v>令和8年4月建設物価</v>
      </c>
    </row>
    <row r="45" spans="2:18">
      <c r="M45" s="211" t="s">
        <v>205</v>
      </c>
      <c r="N45" s="211"/>
      <c r="O45" t="str">
        <f>入力!C30</f>
        <v>令和8年度機械等損料表</v>
      </c>
    </row>
    <row r="46" spans="2:18">
      <c r="B46" t="s">
        <v>199</v>
      </c>
      <c r="L46" t="s">
        <v>186</v>
      </c>
    </row>
    <row r="47" spans="2:18">
      <c r="B47" s="206" t="s">
        <v>77</v>
      </c>
      <c r="C47" s="206"/>
      <c r="D47" s="206" t="s">
        <v>78</v>
      </c>
      <c r="E47" s="206"/>
      <c r="F47" s="26" t="s">
        <v>0</v>
      </c>
      <c r="G47" s="26" t="s">
        <v>1</v>
      </c>
      <c r="H47" s="206" t="s">
        <v>2</v>
      </c>
      <c r="I47" s="206"/>
      <c r="J47" s="206"/>
    </row>
    <row r="48" spans="2:18">
      <c r="B48" s="29" t="s">
        <v>90</v>
      </c>
      <c r="C48" s="25"/>
      <c r="D48" s="29"/>
      <c r="E48" s="25"/>
      <c r="F48" s="56" t="s">
        <v>91</v>
      </c>
      <c r="G48" s="26">
        <v>1</v>
      </c>
      <c r="H48" s="206"/>
      <c r="I48" s="206"/>
      <c r="J48" s="206"/>
    </row>
    <row r="49" spans="2:10">
      <c r="B49" s="29" t="s">
        <v>92</v>
      </c>
      <c r="C49" s="25"/>
      <c r="D49" s="29"/>
      <c r="E49" s="25"/>
      <c r="F49" s="40" t="s">
        <v>91</v>
      </c>
      <c r="G49" s="26">
        <v>2</v>
      </c>
      <c r="H49" s="206"/>
      <c r="I49" s="206"/>
      <c r="J49" s="206"/>
    </row>
    <row r="50" spans="2:10">
      <c r="B50" s="29"/>
      <c r="C50" s="25"/>
      <c r="D50" s="29"/>
      <c r="E50" s="25"/>
      <c r="F50" s="40"/>
      <c r="G50" s="26"/>
      <c r="H50" s="206"/>
      <c r="I50" s="206"/>
      <c r="J50" s="206"/>
    </row>
    <row r="51" spans="2:10">
      <c r="B51" s="29" t="s">
        <v>178</v>
      </c>
      <c r="C51" s="25"/>
      <c r="D51" s="225" t="s">
        <v>196</v>
      </c>
      <c r="E51" s="226"/>
      <c r="F51" s="40" t="s">
        <v>93</v>
      </c>
      <c r="G51" s="26">
        <v>1</v>
      </c>
      <c r="H51" s="227" t="s">
        <v>177</v>
      </c>
      <c r="I51" s="222"/>
      <c r="J51" s="223"/>
    </row>
    <row r="52" spans="2:10">
      <c r="B52" s="29" t="s">
        <v>179</v>
      </c>
      <c r="C52" s="25"/>
      <c r="D52" s="209" t="s">
        <v>195</v>
      </c>
      <c r="E52" s="210"/>
      <c r="F52" s="40" t="s">
        <v>93</v>
      </c>
      <c r="G52" s="26">
        <v>0.125</v>
      </c>
      <c r="H52" s="206"/>
      <c r="I52" s="206"/>
      <c r="J52" s="206"/>
    </row>
    <row r="53" spans="2:10">
      <c r="B53" s="29" t="s">
        <v>94</v>
      </c>
      <c r="C53" s="25"/>
      <c r="D53" s="209" t="s">
        <v>112</v>
      </c>
      <c r="E53" s="210"/>
      <c r="F53" s="40" t="s">
        <v>95</v>
      </c>
      <c r="G53" s="26">
        <v>200</v>
      </c>
      <c r="H53" s="206"/>
      <c r="I53" s="206"/>
      <c r="J53" s="206"/>
    </row>
    <row r="54" spans="2:10">
      <c r="B54" s="29" t="s">
        <v>180</v>
      </c>
      <c r="C54" s="25"/>
      <c r="D54" s="218" t="s">
        <v>181</v>
      </c>
      <c r="E54" s="219"/>
      <c r="F54" s="35" t="s">
        <v>113</v>
      </c>
      <c r="G54" s="103" t="s">
        <v>211</v>
      </c>
      <c r="H54" s="224" t="s">
        <v>164</v>
      </c>
      <c r="I54" s="224"/>
      <c r="J54" s="224"/>
    </row>
    <row r="55" spans="2:10">
      <c r="B55" s="29" t="s">
        <v>180</v>
      </c>
      <c r="C55" s="25"/>
      <c r="D55" s="218" t="s">
        <v>182</v>
      </c>
      <c r="E55" s="219"/>
      <c r="F55" s="35" t="s">
        <v>113</v>
      </c>
      <c r="G55" s="103" t="s">
        <v>212</v>
      </c>
      <c r="H55" s="221" t="s">
        <v>114</v>
      </c>
      <c r="I55" s="222"/>
      <c r="J55" s="223"/>
    </row>
    <row r="57" spans="2:10">
      <c r="B57" t="s">
        <v>226</v>
      </c>
    </row>
    <row r="58" spans="2:10">
      <c r="B58" t="s">
        <v>227</v>
      </c>
    </row>
    <row r="61" spans="2:10">
      <c r="B61" t="s">
        <v>213</v>
      </c>
    </row>
    <row r="63" spans="2:10">
      <c r="B63" t="s">
        <v>214</v>
      </c>
    </row>
    <row r="64" spans="2:10">
      <c r="B64" t="s">
        <v>244</v>
      </c>
    </row>
    <row r="65" spans="2:6">
      <c r="B65" t="s">
        <v>216</v>
      </c>
    </row>
    <row r="66" spans="2:6">
      <c r="B66" s="212" t="s">
        <v>117</v>
      </c>
      <c r="C66" s="213"/>
      <c r="D66" s="216" t="s">
        <v>118</v>
      </c>
      <c r="E66" s="220" t="s">
        <v>200</v>
      </c>
      <c r="F66" s="213"/>
    </row>
    <row r="67" spans="2:6">
      <c r="B67" s="214"/>
      <c r="C67" s="215"/>
      <c r="D67" s="217"/>
      <c r="E67" s="214"/>
      <c r="F67" s="215"/>
    </row>
    <row r="68" spans="2:6">
      <c r="B68" s="209" t="s">
        <v>153</v>
      </c>
      <c r="C68" s="210"/>
      <c r="D68" s="59" t="s">
        <v>154</v>
      </c>
      <c r="E68" s="29"/>
      <c r="F68" s="25">
        <v>38</v>
      </c>
    </row>
    <row r="69" spans="2:6">
      <c r="B69" s="209" t="s">
        <v>127</v>
      </c>
      <c r="C69" s="210"/>
      <c r="D69" s="59" t="s">
        <v>154</v>
      </c>
      <c r="E69" s="29"/>
      <c r="F69" s="25">
        <v>38</v>
      </c>
    </row>
    <row r="70" spans="2:6">
      <c r="B70" s="209" t="s">
        <v>122</v>
      </c>
      <c r="C70" s="210"/>
      <c r="D70" s="59" t="s">
        <v>119</v>
      </c>
      <c r="E70" s="29"/>
      <c r="F70" s="25">
        <v>46</v>
      </c>
    </row>
    <row r="71" spans="2:6">
      <c r="B71" s="209" t="s">
        <v>121</v>
      </c>
      <c r="C71" s="210"/>
      <c r="D71" s="59" t="s">
        <v>119</v>
      </c>
      <c r="E71" s="29"/>
      <c r="F71" s="25">
        <v>46</v>
      </c>
    </row>
    <row r="73" spans="2:6">
      <c r="C73" t="s">
        <v>208</v>
      </c>
    </row>
    <row r="74" spans="2:6">
      <c r="C74" t="s">
        <v>156</v>
      </c>
    </row>
    <row r="75" spans="2:6">
      <c r="C75" t="s">
        <v>155</v>
      </c>
    </row>
    <row r="77" spans="2:6">
      <c r="C77" t="s">
        <v>157</v>
      </c>
    </row>
    <row r="78" spans="2:6">
      <c r="C78" t="s">
        <v>155</v>
      </c>
    </row>
    <row r="80" spans="2:6">
      <c r="C80" t="s">
        <v>176</v>
      </c>
    </row>
    <row r="81" spans="2:6">
      <c r="C81" t="s">
        <v>120</v>
      </c>
    </row>
    <row r="83" spans="2:6">
      <c r="C83" t="s">
        <v>147</v>
      </c>
    </row>
    <row r="84" spans="2:6">
      <c r="C84" t="s">
        <v>120</v>
      </c>
    </row>
    <row r="87" spans="2:6">
      <c r="B87" t="s">
        <v>215</v>
      </c>
    </row>
    <row r="88" spans="2:6">
      <c r="B88" t="s">
        <v>245</v>
      </c>
    </row>
    <row r="89" spans="2:6">
      <c r="B89" t="s">
        <v>216</v>
      </c>
    </row>
    <row r="90" spans="2:6">
      <c r="B90" s="212" t="s">
        <v>117</v>
      </c>
      <c r="C90" s="213"/>
      <c r="D90" s="216" t="s">
        <v>118</v>
      </c>
      <c r="E90" s="220" t="s">
        <v>200</v>
      </c>
      <c r="F90" s="213"/>
    </row>
    <row r="91" spans="2:6">
      <c r="B91" s="214"/>
      <c r="C91" s="215"/>
      <c r="D91" s="217"/>
      <c r="E91" s="214"/>
      <c r="F91" s="215"/>
    </row>
    <row r="92" spans="2:6">
      <c r="B92" s="209" t="s">
        <v>115</v>
      </c>
      <c r="C92" s="210"/>
      <c r="D92" s="59" t="s">
        <v>119</v>
      </c>
      <c r="E92" s="29"/>
      <c r="F92" s="25">
        <v>46</v>
      </c>
    </row>
    <row r="93" spans="2:6">
      <c r="B93" s="209" t="s">
        <v>131</v>
      </c>
      <c r="C93" s="210"/>
      <c r="D93" s="59" t="s">
        <v>158</v>
      </c>
      <c r="E93" s="29"/>
      <c r="F93" s="25">
        <v>50</v>
      </c>
    </row>
    <row r="95" spans="2:6">
      <c r="C95" t="s">
        <v>208</v>
      </c>
    </row>
    <row r="96" spans="2:6">
      <c r="C96" s="62" t="s">
        <v>170</v>
      </c>
    </row>
    <row r="97" spans="3:3">
      <c r="C97" t="s">
        <v>120</v>
      </c>
    </row>
    <row r="99" spans="3:3">
      <c r="C99" t="s">
        <v>159</v>
      </c>
    </row>
    <row r="100" spans="3:3">
      <c r="C100" t="s">
        <v>160</v>
      </c>
    </row>
  </sheetData>
  <mergeCells count="48">
    <mergeCell ref="D25:E25"/>
    <mergeCell ref="B4:C4"/>
    <mergeCell ref="D4:E4"/>
    <mergeCell ref="D6:E6"/>
    <mergeCell ref="B18:C18"/>
    <mergeCell ref="D18:E18"/>
    <mergeCell ref="D24:E24"/>
    <mergeCell ref="B42:C42"/>
    <mergeCell ref="D42:E42"/>
    <mergeCell ref="I42:J42"/>
    <mergeCell ref="D29:E29"/>
    <mergeCell ref="D30:E30"/>
    <mergeCell ref="B41:C41"/>
    <mergeCell ref="D41:E41"/>
    <mergeCell ref="D34:E34"/>
    <mergeCell ref="I41:J41"/>
    <mergeCell ref="H47:J47"/>
    <mergeCell ref="H48:J48"/>
    <mergeCell ref="H49:J49"/>
    <mergeCell ref="H50:J50"/>
    <mergeCell ref="D51:E51"/>
    <mergeCell ref="H51:J51"/>
    <mergeCell ref="H55:J55"/>
    <mergeCell ref="B66:C67"/>
    <mergeCell ref="D66:D67"/>
    <mergeCell ref="E66:F67"/>
    <mergeCell ref="D52:E52"/>
    <mergeCell ref="H52:J52"/>
    <mergeCell ref="H53:J53"/>
    <mergeCell ref="H54:J54"/>
    <mergeCell ref="D53:E53"/>
    <mergeCell ref="D54:E54"/>
    <mergeCell ref="B92:C92"/>
    <mergeCell ref="B93:C93"/>
    <mergeCell ref="M42:N42"/>
    <mergeCell ref="M43:N43"/>
    <mergeCell ref="M44:N44"/>
    <mergeCell ref="M45:N45"/>
    <mergeCell ref="B68:C68"/>
    <mergeCell ref="B69:C69"/>
    <mergeCell ref="B70:C70"/>
    <mergeCell ref="B71:C71"/>
    <mergeCell ref="B90:C91"/>
    <mergeCell ref="D90:D91"/>
    <mergeCell ref="B47:C47"/>
    <mergeCell ref="D47:E47"/>
    <mergeCell ref="D55:E55"/>
    <mergeCell ref="E90:F91"/>
  </mergeCells>
  <phoneticPr fontId="6"/>
  <pageMargins left="0.98425196850393704" right="0.78740157480314965" top="0.78740157480314965" bottom="0.59055118110236227" header="0.51181102362204722" footer="0.51181102362204722"/>
  <pageSetup paperSize="9" orientation="portrait" horizontalDpi="300" r:id="rId1"/>
  <headerFooter alignWithMargins="0"/>
  <legacyDrawing r:id="rId2"/>
</worksheet>
</file>

<file path=xl/worksheets/sheet4.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B2:R100"/>
  <sheetViews>
    <sheetView zoomScaleNormal="100" workbookViewId="0"/>
  </sheetViews>
  <sheetFormatPr defaultRowHeight="13.5"/>
  <cols>
    <col min="1" max="1" width="3.625" customWidth="1"/>
    <col min="3" max="3" width="11.875" customWidth="1"/>
    <col min="5" max="5" width="9" customWidth="1"/>
    <col min="6" max="6" width="5.5" customWidth="1"/>
    <col min="7" max="7" width="9.125" customWidth="1"/>
    <col min="8" max="8" width="9.125" bestFit="1" customWidth="1"/>
    <col min="9" max="9" width="10.625" customWidth="1"/>
    <col min="10" max="10" width="11.125" bestFit="1" customWidth="1"/>
    <col min="11" max="11" width="10.875" customWidth="1"/>
    <col min="12" max="12" width="13.25" customWidth="1"/>
    <col min="13" max="15" width="8.125" customWidth="1"/>
    <col min="16" max="17" width="9.125" bestFit="1" customWidth="1"/>
    <col min="18" max="18" width="11.875" customWidth="1"/>
  </cols>
  <sheetData>
    <row r="2" spans="2:12" s="15" customFormat="1" ht="24">
      <c r="B2" s="108" t="s">
        <v>220</v>
      </c>
    </row>
    <row r="3" spans="2:12" ht="14.25" thickBot="1"/>
    <row r="4" spans="2:12" ht="14.25" thickBot="1">
      <c r="B4" s="234" t="s">
        <v>77</v>
      </c>
      <c r="C4" s="235"/>
      <c r="D4" s="235" t="s">
        <v>78</v>
      </c>
      <c r="E4" s="235"/>
      <c r="F4" s="17" t="s">
        <v>0</v>
      </c>
      <c r="G4" s="16" t="s">
        <v>1</v>
      </c>
      <c r="H4" s="16" t="s">
        <v>79</v>
      </c>
      <c r="I4" s="16" t="s">
        <v>80</v>
      </c>
      <c r="J4" s="18" t="s">
        <v>81</v>
      </c>
    </row>
    <row r="5" spans="2:12">
      <c r="B5" s="19" t="s">
        <v>193</v>
      </c>
      <c r="C5" s="20"/>
      <c r="D5" s="21"/>
      <c r="E5" s="20"/>
      <c r="F5" s="22"/>
      <c r="G5" s="22"/>
      <c r="H5" s="22"/>
      <c r="I5" s="22"/>
      <c r="J5" s="92"/>
    </row>
    <row r="6" spans="2:12">
      <c r="B6" s="24" t="s">
        <v>82</v>
      </c>
      <c r="C6" s="25"/>
      <c r="D6" s="236" t="s">
        <v>243</v>
      </c>
      <c r="E6" s="237"/>
      <c r="F6" s="34" t="s">
        <v>150</v>
      </c>
      <c r="G6" s="106">
        <v>1</v>
      </c>
      <c r="H6" s="27">
        <f>VLOOKUP(D6,価格表!B8:C20,2,FALSE)</f>
        <v>1100</v>
      </c>
      <c r="I6" s="27">
        <f>G6*H6</f>
        <v>1100</v>
      </c>
      <c r="J6" s="90"/>
    </row>
    <row r="7" spans="2:12">
      <c r="B7" s="24" t="s">
        <v>83</v>
      </c>
      <c r="C7" s="25"/>
      <c r="D7" s="29"/>
      <c r="E7" s="25"/>
      <c r="F7" s="34"/>
      <c r="G7" s="107"/>
      <c r="H7" s="27"/>
      <c r="I7" s="27"/>
      <c r="J7" s="90"/>
    </row>
    <row r="8" spans="2:12">
      <c r="B8" s="24" t="s">
        <v>84</v>
      </c>
      <c r="C8" s="25"/>
      <c r="D8" s="29"/>
      <c r="E8" s="25"/>
      <c r="F8" s="34" t="s">
        <v>151</v>
      </c>
      <c r="G8" s="107">
        <f>G6</f>
        <v>1</v>
      </c>
      <c r="H8" s="27" t="e">
        <f>$I$36</f>
        <v>#REF!</v>
      </c>
      <c r="I8" s="27" t="e">
        <f>G8*H8</f>
        <v>#REF!</v>
      </c>
      <c r="J8" s="90" t="s">
        <v>85</v>
      </c>
    </row>
    <row r="9" spans="2:12">
      <c r="B9" s="24"/>
      <c r="C9" s="25"/>
      <c r="D9" s="29"/>
      <c r="E9" s="25"/>
      <c r="F9" s="34"/>
      <c r="G9" s="57"/>
      <c r="H9" s="27"/>
      <c r="I9" s="27"/>
      <c r="J9" s="90"/>
    </row>
    <row r="10" spans="2:12">
      <c r="B10" s="24" t="s">
        <v>86</v>
      </c>
      <c r="C10" s="25"/>
      <c r="D10" s="29"/>
      <c r="E10" s="25"/>
      <c r="F10" s="34" t="s">
        <v>4</v>
      </c>
      <c r="G10" s="57">
        <v>1</v>
      </c>
      <c r="H10" s="27">
        <v>50000</v>
      </c>
      <c r="I10" s="27">
        <f>G10*H10</f>
        <v>50000</v>
      </c>
      <c r="J10" s="90"/>
    </row>
    <row r="11" spans="2:12">
      <c r="B11" s="24"/>
      <c r="C11" s="25"/>
      <c r="D11" s="29"/>
      <c r="E11" s="25"/>
      <c r="F11" s="26"/>
      <c r="G11" s="26"/>
      <c r="H11" s="26"/>
      <c r="I11" s="26"/>
      <c r="J11" s="90"/>
    </row>
    <row r="12" spans="2:12" ht="14.25" thickBot="1">
      <c r="B12" s="12"/>
      <c r="C12" s="13" t="s">
        <v>87</v>
      </c>
      <c r="D12" s="14"/>
      <c r="E12" s="13"/>
      <c r="F12" s="30"/>
      <c r="G12" s="30"/>
      <c r="H12" s="30"/>
      <c r="I12" s="32" t="e">
        <f>SUM(I6:I11)</f>
        <v>#REF!</v>
      </c>
      <c r="J12" s="93"/>
    </row>
    <row r="13" spans="2:12">
      <c r="J13" s="62"/>
    </row>
    <row r="14" spans="2:12">
      <c r="J14" s="62"/>
    </row>
    <row r="15" spans="2:12">
      <c r="J15" s="62"/>
    </row>
    <row r="16" spans="2:12">
      <c r="B16" t="s">
        <v>88</v>
      </c>
      <c r="J16" s="62"/>
      <c r="L16" t="s">
        <v>188</v>
      </c>
    </row>
    <row r="17" spans="2:18" ht="14.25" thickBot="1">
      <c r="B17" t="s">
        <v>224</v>
      </c>
      <c r="J17" s="94" t="s">
        <v>169</v>
      </c>
    </row>
    <row r="18" spans="2:18" ht="14.25" thickBot="1">
      <c r="B18" s="234" t="s">
        <v>77</v>
      </c>
      <c r="C18" s="235"/>
      <c r="D18" s="235" t="s">
        <v>78</v>
      </c>
      <c r="E18" s="235"/>
      <c r="F18" s="17" t="s">
        <v>0</v>
      </c>
      <c r="G18" s="16" t="s">
        <v>1</v>
      </c>
      <c r="H18" s="16" t="s">
        <v>79</v>
      </c>
      <c r="I18" s="16" t="s">
        <v>80</v>
      </c>
      <c r="J18" s="95" t="s">
        <v>81</v>
      </c>
      <c r="L18" t="s">
        <v>209</v>
      </c>
    </row>
    <row r="19" spans="2:18">
      <c r="B19" s="19" t="s">
        <v>89</v>
      </c>
      <c r="C19" s="20"/>
      <c r="D19" s="21"/>
      <c r="E19" s="20"/>
      <c r="F19" s="33"/>
      <c r="G19" s="22"/>
      <c r="H19" s="22"/>
      <c r="I19" s="22"/>
      <c r="J19" s="92"/>
      <c r="L19" t="s">
        <v>210</v>
      </c>
    </row>
    <row r="20" spans="2:18" ht="13.5" customHeight="1">
      <c r="B20" s="24" t="s">
        <v>90</v>
      </c>
      <c r="C20" s="25"/>
      <c r="D20" s="29"/>
      <c r="E20" s="25"/>
      <c r="F20" s="35" t="s">
        <v>91</v>
      </c>
      <c r="G20" s="26">
        <v>1</v>
      </c>
      <c r="H20" s="36" t="e">
        <f>#REF!</f>
        <v>#REF!</v>
      </c>
      <c r="I20" s="37" t="e">
        <f>G20*H20</f>
        <v>#REF!</v>
      </c>
      <c r="J20" s="97" t="e">
        <f>#REF!</f>
        <v>#REF!</v>
      </c>
    </row>
    <row r="21" spans="2:18">
      <c r="B21" s="24" t="s">
        <v>92</v>
      </c>
      <c r="C21" s="25"/>
      <c r="D21" s="29"/>
      <c r="E21" s="25"/>
      <c r="F21" s="35" t="s">
        <v>91</v>
      </c>
      <c r="G21" s="26">
        <v>2</v>
      </c>
      <c r="H21" s="36" t="e">
        <f>#REF!</f>
        <v>#REF!</v>
      </c>
      <c r="I21" s="37" t="e">
        <f>G21*H21</f>
        <v>#REF!</v>
      </c>
      <c r="J21" s="97" t="e">
        <f>#REF!</f>
        <v>#REF!</v>
      </c>
      <c r="L21" s="35" t="s">
        <v>187</v>
      </c>
      <c r="M21" s="35" t="s">
        <v>78</v>
      </c>
      <c r="N21" s="35" t="s">
        <v>0</v>
      </c>
      <c r="O21" s="35" t="s">
        <v>1</v>
      </c>
      <c r="P21" s="35" t="s">
        <v>79</v>
      </c>
      <c r="Q21" s="35" t="s">
        <v>80</v>
      </c>
      <c r="R21" s="35" t="s">
        <v>2</v>
      </c>
    </row>
    <row r="22" spans="2:18">
      <c r="B22" s="24"/>
      <c r="C22" s="38" t="s">
        <v>5</v>
      </c>
      <c r="D22" s="29"/>
      <c r="E22" s="25"/>
      <c r="F22" s="35"/>
      <c r="G22" s="26"/>
      <c r="H22" s="37"/>
      <c r="I22" s="37" t="e">
        <f>SUM(I20:I21)</f>
        <v>#REF!</v>
      </c>
      <c r="J22" s="90"/>
      <c r="L22" s="26" t="s">
        <v>189</v>
      </c>
      <c r="M22" s="105"/>
      <c r="N22" s="35" t="s">
        <v>91</v>
      </c>
      <c r="O22" s="26">
        <v>1</v>
      </c>
      <c r="P22" s="36" t="e">
        <f>#REF!</f>
        <v>#REF!</v>
      </c>
      <c r="Q22" s="37" t="e">
        <f>O22*P22</f>
        <v>#REF!</v>
      </c>
      <c r="R22" s="26"/>
    </row>
    <row r="23" spans="2:18">
      <c r="B23" s="24" t="s">
        <v>3</v>
      </c>
      <c r="C23" s="25"/>
      <c r="D23" s="29"/>
      <c r="E23" s="25"/>
      <c r="F23" s="35"/>
      <c r="G23" s="26"/>
      <c r="H23" s="37"/>
      <c r="I23" s="37"/>
      <c r="J23" s="90"/>
      <c r="L23" s="26" t="s">
        <v>190</v>
      </c>
      <c r="M23" s="34" t="s">
        <v>96</v>
      </c>
      <c r="N23" s="35" t="s">
        <v>97</v>
      </c>
      <c r="O23" s="26" t="e">
        <f>#REF!</f>
        <v>#REF!</v>
      </c>
      <c r="P23" s="36" t="e">
        <f>#REF!</f>
        <v>#REF!</v>
      </c>
      <c r="Q23" s="37" t="e">
        <f>O23*P23</f>
        <v>#REF!</v>
      </c>
      <c r="R23" s="26" t="s">
        <v>207</v>
      </c>
    </row>
    <row r="24" spans="2:18">
      <c r="B24" s="24" t="s">
        <v>94</v>
      </c>
      <c r="C24" s="25"/>
      <c r="D24" s="209" t="s">
        <v>168</v>
      </c>
      <c r="E24" s="210"/>
      <c r="F24" s="35" t="s">
        <v>95</v>
      </c>
      <c r="G24" s="26">
        <v>200</v>
      </c>
      <c r="H24" s="64">
        <v>170</v>
      </c>
      <c r="I24" s="37">
        <f>G24*H24</f>
        <v>34000</v>
      </c>
      <c r="J24" s="90"/>
      <c r="L24" s="26" t="s">
        <v>98</v>
      </c>
      <c r="M24" s="34"/>
      <c r="N24" s="35" t="s">
        <v>93</v>
      </c>
      <c r="O24" s="26">
        <v>1</v>
      </c>
      <c r="P24" s="36" t="e">
        <f>#REF!</f>
        <v>#REF!</v>
      </c>
      <c r="Q24" s="37" t="e">
        <f>O24*P24</f>
        <v>#REF!</v>
      </c>
      <c r="R24" s="26"/>
    </row>
    <row r="25" spans="2:18">
      <c r="B25" s="24" t="s">
        <v>180</v>
      </c>
      <c r="C25" s="25"/>
      <c r="D25" s="209" t="s">
        <v>163</v>
      </c>
      <c r="E25" s="210"/>
      <c r="F25" s="35" t="s">
        <v>113</v>
      </c>
      <c r="G25" s="26">
        <v>46</v>
      </c>
      <c r="H25" s="36">
        <v>3800</v>
      </c>
      <c r="I25" s="37">
        <f>G25*H25</f>
        <v>174800</v>
      </c>
      <c r="J25" s="91" t="s">
        <v>116</v>
      </c>
      <c r="L25" s="26" t="s">
        <v>191</v>
      </c>
      <c r="M25" s="34"/>
      <c r="N25" s="35" t="s">
        <v>4</v>
      </c>
      <c r="O25" s="26">
        <v>1</v>
      </c>
      <c r="P25" s="64"/>
      <c r="Q25" s="63" t="e">
        <f>Q26-SUM(Q22:Q24)</f>
        <v>#REF!</v>
      </c>
      <c r="R25" s="26"/>
    </row>
    <row r="26" spans="2:18">
      <c r="B26" s="24"/>
      <c r="C26" s="89" t="s">
        <v>165</v>
      </c>
      <c r="D26" s="29"/>
      <c r="E26" s="25"/>
      <c r="F26" s="35"/>
      <c r="G26" s="26"/>
      <c r="H26" s="37"/>
      <c r="I26" s="37">
        <f>SUM(I24:I25)</f>
        <v>208800</v>
      </c>
      <c r="J26" s="90"/>
      <c r="L26" s="26" t="s">
        <v>87</v>
      </c>
      <c r="M26" s="34"/>
      <c r="N26" s="26"/>
      <c r="O26" s="26"/>
      <c r="P26" s="63"/>
      <c r="Q26" s="63" t="e">
        <f>ROUNDUP(SUM(Q22:Q24),-2)</f>
        <v>#REF!</v>
      </c>
      <c r="R26" s="26"/>
    </row>
    <row r="27" spans="2:18">
      <c r="B27" s="24"/>
      <c r="C27" s="25"/>
      <c r="D27" s="29"/>
      <c r="E27" s="25"/>
      <c r="F27" s="35"/>
      <c r="G27" s="26"/>
      <c r="H27" s="37"/>
      <c r="I27" s="37"/>
      <c r="J27" s="90"/>
      <c r="P27" s="41"/>
      <c r="Q27" s="41"/>
    </row>
    <row r="28" spans="2:18">
      <c r="B28" s="24" t="s">
        <v>99</v>
      </c>
      <c r="C28" s="25"/>
      <c r="D28" s="29"/>
      <c r="E28" s="25"/>
      <c r="F28" s="35"/>
      <c r="G28" s="26"/>
      <c r="H28" s="37"/>
      <c r="I28" s="37"/>
      <c r="J28" s="90"/>
      <c r="P28" s="41"/>
      <c r="Q28" s="41"/>
    </row>
    <row r="29" spans="2:18">
      <c r="B29" s="24" t="s">
        <v>100</v>
      </c>
      <c r="C29" s="25"/>
      <c r="D29" s="225" t="s">
        <v>197</v>
      </c>
      <c r="E29" s="230"/>
      <c r="F29" s="35" t="s">
        <v>93</v>
      </c>
      <c r="G29" s="26">
        <v>1</v>
      </c>
      <c r="H29" s="37" t="e">
        <f>$Q$26</f>
        <v>#REF!</v>
      </c>
      <c r="I29" s="37" t="e">
        <f>G29*H29</f>
        <v>#REF!</v>
      </c>
      <c r="J29" s="90" t="s">
        <v>101</v>
      </c>
    </row>
    <row r="30" spans="2:18">
      <c r="B30" s="24" t="s">
        <v>102</v>
      </c>
      <c r="C30" s="25"/>
      <c r="D30" s="209" t="s">
        <v>194</v>
      </c>
      <c r="E30" s="231"/>
      <c r="F30" s="35" t="s">
        <v>93</v>
      </c>
      <c r="G30" s="26">
        <v>0.125</v>
      </c>
      <c r="H30" s="37" t="e">
        <f>#REF!</f>
        <v>#REF!</v>
      </c>
      <c r="I30" s="37" t="e">
        <f>G30*H30</f>
        <v>#REF!</v>
      </c>
      <c r="J30" s="90" t="s">
        <v>103</v>
      </c>
      <c r="L30" t="s">
        <v>192</v>
      </c>
    </row>
    <row r="31" spans="2:18">
      <c r="B31" s="24"/>
      <c r="C31" s="38" t="s">
        <v>5</v>
      </c>
      <c r="D31" s="29"/>
      <c r="E31" s="25"/>
      <c r="F31" s="35"/>
      <c r="G31" s="26"/>
      <c r="H31" s="37"/>
      <c r="I31" s="37" t="e">
        <f>SUM(I29:I30)</f>
        <v>#REF!</v>
      </c>
      <c r="J31" s="90"/>
    </row>
    <row r="32" spans="2:18">
      <c r="B32" s="24"/>
      <c r="C32" s="38"/>
      <c r="D32" s="29"/>
      <c r="E32" s="25"/>
      <c r="F32" s="35"/>
      <c r="G32" s="26"/>
      <c r="H32" s="37"/>
      <c r="I32" s="37"/>
      <c r="J32" s="90"/>
      <c r="L32" s="35" t="s">
        <v>187</v>
      </c>
      <c r="M32" s="35" t="s">
        <v>78</v>
      </c>
      <c r="N32" s="35" t="s">
        <v>0</v>
      </c>
      <c r="O32" s="35" t="s">
        <v>1</v>
      </c>
      <c r="P32" s="35" t="s">
        <v>79</v>
      </c>
      <c r="Q32" s="35" t="s">
        <v>80</v>
      </c>
      <c r="R32" s="35" t="s">
        <v>2</v>
      </c>
    </row>
    <row r="33" spans="2:18">
      <c r="B33" s="24"/>
      <c r="C33" s="38" t="s">
        <v>167</v>
      </c>
      <c r="D33" s="29"/>
      <c r="E33" s="25"/>
      <c r="F33" s="26"/>
      <c r="G33" s="26"/>
      <c r="H33" s="26"/>
      <c r="I33" s="63" t="e">
        <f>I22+I31</f>
        <v>#REF!</v>
      </c>
      <c r="J33" s="90"/>
      <c r="L33" s="26" t="s">
        <v>189</v>
      </c>
      <c r="M33" s="39"/>
      <c r="N33" s="35" t="s">
        <v>91</v>
      </c>
      <c r="O33" s="26">
        <v>1</v>
      </c>
      <c r="P33" s="36" t="e">
        <f>#REF!</f>
        <v>#REF!</v>
      </c>
      <c r="Q33" s="37" t="e">
        <f>O33*P33</f>
        <v>#REF!</v>
      </c>
      <c r="R33" s="26"/>
    </row>
    <row r="34" spans="2:18" ht="14.25" thickBot="1">
      <c r="B34" s="42" t="s">
        <v>104</v>
      </c>
      <c r="C34" s="43"/>
      <c r="D34" s="232" t="s">
        <v>175</v>
      </c>
      <c r="E34" s="233"/>
      <c r="F34" s="44" t="s">
        <v>4</v>
      </c>
      <c r="G34" s="45">
        <v>1</v>
      </c>
      <c r="H34" s="45"/>
      <c r="I34" s="66" t="e">
        <f>ROUND(I33*0.01,0)</f>
        <v>#REF!</v>
      </c>
      <c r="J34" s="46" t="s">
        <v>166</v>
      </c>
      <c r="L34" s="26" t="s">
        <v>190</v>
      </c>
      <c r="M34" s="34" t="s">
        <v>96</v>
      </c>
      <c r="N34" s="35" t="s">
        <v>97</v>
      </c>
      <c r="O34" s="26" t="e">
        <f>#REF!</f>
        <v>#REF!</v>
      </c>
      <c r="P34" s="36" t="e">
        <f>#REF!</f>
        <v>#REF!</v>
      </c>
      <c r="Q34" s="37" t="e">
        <f>O34*P34</f>
        <v>#REF!</v>
      </c>
      <c r="R34" s="26" t="s">
        <v>207</v>
      </c>
    </row>
    <row r="35" spans="2:18" ht="14.25" thickBot="1">
      <c r="B35" s="47"/>
      <c r="C35" s="48" t="s">
        <v>87</v>
      </c>
      <c r="D35" s="49"/>
      <c r="E35" s="49"/>
      <c r="F35" s="49"/>
      <c r="G35" s="49"/>
      <c r="H35" s="50"/>
      <c r="I35" s="51" t="e">
        <f>I22+I34+I26+I31</f>
        <v>#REF!</v>
      </c>
      <c r="J35" s="52"/>
      <c r="L35" s="26" t="s">
        <v>98</v>
      </c>
      <c r="M35" s="26"/>
      <c r="N35" s="35" t="s">
        <v>93</v>
      </c>
      <c r="O35" s="26">
        <v>1</v>
      </c>
      <c r="P35" s="36" t="e">
        <f>#REF!</f>
        <v>#REF!</v>
      </c>
      <c r="Q35" s="37" t="e">
        <f>O35*P35</f>
        <v>#REF!</v>
      </c>
      <c r="R35" s="26"/>
    </row>
    <row r="36" spans="2:18" ht="14.25" thickBot="1">
      <c r="H36" s="53" t="s">
        <v>105</v>
      </c>
      <c r="I36" s="54" t="e">
        <f>ROUND(I35/2000,0)</f>
        <v>#REF!</v>
      </c>
      <c r="J36" s="52" t="s">
        <v>106</v>
      </c>
      <c r="L36" s="26" t="s">
        <v>191</v>
      </c>
      <c r="M36" s="26"/>
      <c r="N36" s="35" t="s">
        <v>4</v>
      </c>
      <c r="O36" s="26">
        <v>1</v>
      </c>
      <c r="P36" s="64"/>
      <c r="Q36" s="63" t="e">
        <f>Q37-SUM(Q33:Q35)</f>
        <v>#REF!</v>
      </c>
      <c r="R36" s="26"/>
    </row>
    <row r="37" spans="2:18">
      <c r="L37" s="26" t="s">
        <v>87</v>
      </c>
      <c r="M37" s="26"/>
      <c r="N37" s="26"/>
      <c r="O37" s="26"/>
      <c r="P37" s="63"/>
      <c r="Q37" s="63" t="e">
        <f>ROUNDUP(SUM(Q33:Q35),-2)</f>
        <v>#REF!</v>
      </c>
      <c r="R37" s="26"/>
    </row>
    <row r="38" spans="2:18">
      <c r="B38" t="s">
        <v>107</v>
      </c>
      <c r="P38" s="118" t="str">
        <f>入力!C18</f>
        <v>近畿</v>
      </c>
      <c r="Q38" s="67" t="e">
        <f>#REF!</f>
        <v>#REF!</v>
      </c>
    </row>
    <row r="39" spans="2:18">
      <c r="B39" t="s">
        <v>198</v>
      </c>
      <c r="P39" s="112"/>
      <c r="Q39" s="65"/>
    </row>
    <row r="41" spans="2:18">
      <c r="B41" s="206" t="s">
        <v>108</v>
      </c>
      <c r="C41" s="206"/>
      <c r="D41" s="206" t="s">
        <v>78</v>
      </c>
      <c r="E41" s="206"/>
      <c r="F41" s="35" t="s">
        <v>0</v>
      </c>
      <c r="G41" s="35" t="s">
        <v>1</v>
      </c>
      <c r="H41" s="35" t="s">
        <v>79</v>
      </c>
      <c r="I41" s="206" t="s">
        <v>2</v>
      </c>
      <c r="J41" s="206"/>
      <c r="O41" s="55"/>
    </row>
    <row r="42" spans="2:18">
      <c r="B42" s="228" t="s">
        <v>109</v>
      </c>
      <c r="C42" s="229"/>
      <c r="D42" s="209" t="s">
        <v>110</v>
      </c>
      <c r="E42" s="210"/>
      <c r="F42" s="35" t="s">
        <v>4</v>
      </c>
      <c r="G42" s="26">
        <v>1</v>
      </c>
      <c r="H42" s="63">
        <v>50000</v>
      </c>
      <c r="I42" s="209" t="s">
        <v>111</v>
      </c>
      <c r="J42" s="210"/>
      <c r="L42" s="83" t="s">
        <v>201</v>
      </c>
      <c r="M42" s="211" t="s">
        <v>202</v>
      </c>
      <c r="N42" s="211"/>
      <c r="O42" s="117" t="str">
        <f>入力!C15</f>
        <v>和歌山</v>
      </c>
    </row>
    <row r="43" spans="2:18">
      <c r="M43" s="211" t="s">
        <v>203</v>
      </c>
      <c r="N43" s="211"/>
      <c r="O43" s="62" t="str">
        <f>入力!C27</f>
        <v>令和8年度国土交通省土木工事積算基準</v>
      </c>
    </row>
    <row r="44" spans="2:18">
      <c r="L44" t="s">
        <v>185</v>
      </c>
      <c r="M44" s="211" t="s">
        <v>204</v>
      </c>
      <c r="N44" s="211"/>
      <c r="O44" s="62" t="str">
        <f>入力!C24</f>
        <v>令和8年4月建設物価</v>
      </c>
    </row>
    <row r="45" spans="2:18">
      <c r="M45" s="211" t="s">
        <v>205</v>
      </c>
      <c r="N45" s="211"/>
      <c r="O45" t="str">
        <f>入力!C30</f>
        <v>令和8年度機械等損料表</v>
      </c>
    </row>
    <row r="46" spans="2:18">
      <c r="B46" t="s">
        <v>199</v>
      </c>
      <c r="L46" t="s">
        <v>186</v>
      </c>
    </row>
    <row r="47" spans="2:18">
      <c r="B47" s="206" t="s">
        <v>77</v>
      </c>
      <c r="C47" s="206"/>
      <c r="D47" s="206" t="s">
        <v>78</v>
      </c>
      <c r="E47" s="206"/>
      <c r="F47" s="26" t="s">
        <v>0</v>
      </c>
      <c r="G47" s="26" t="s">
        <v>1</v>
      </c>
      <c r="H47" s="206" t="s">
        <v>2</v>
      </c>
      <c r="I47" s="206"/>
      <c r="J47" s="206"/>
    </row>
    <row r="48" spans="2:18">
      <c r="B48" s="29" t="s">
        <v>90</v>
      </c>
      <c r="C48" s="25"/>
      <c r="D48" s="29"/>
      <c r="E48" s="25"/>
      <c r="F48" s="56" t="s">
        <v>91</v>
      </c>
      <c r="G48" s="26">
        <v>1</v>
      </c>
      <c r="H48" s="206"/>
      <c r="I48" s="206"/>
      <c r="J48" s="206"/>
    </row>
    <row r="49" spans="2:10">
      <c r="B49" s="29" t="s">
        <v>92</v>
      </c>
      <c r="C49" s="25"/>
      <c r="D49" s="29"/>
      <c r="E49" s="25"/>
      <c r="F49" s="40" t="s">
        <v>91</v>
      </c>
      <c r="G49" s="26">
        <v>2</v>
      </c>
      <c r="H49" s="206"/>
      <c r="I49" s="206"/>
      <c r="J49" s="206"/>
    </row>
    <row r="50" spans="2:10">
      <c r="B50" s="29"/>
      <c r="C50" s="25"/>
      <c r="D50" s="29"/>
      <c r="E50" s="25"/>
      <c r="F50" s="40"/>
      <c r="G50" s="26"/>
      <c r="H50" s="206"/>
      <c r="I50" s="206"/>
      <c r="J50" s="206"/>
    </row>
    <row r="51" spans="2:10">
      <c r="B51" s="29" t="s">
        <v>178</v>
      </c>
      <c r="C51" s="25"/>
      <c r="D51" s="225" t="s">
        <v>196</v>
      </c>
      <c r="E51" s="226"/>
      <c r="F51" s="40" t="s">
        <v>93</v>
      </c>
      <c r="G51" s="26">
        <v>1</v>
      </c>
      <c r="H51" s="227" t="s">
        <v>177</v>
      </c>
      <c r="I51" s="222"/>
      <c r="J51" s="223"/>
    </row>
    <row r="52" spans="2:10">
      <c r="B52" s="29" t="s">
        <v>179</v>
      </c>
      <c r="C52" s="25"/>
      <c r="D52" s="209" t="s">
        <v>195</v>
      </c>
      <c r="E52" s="210"/>
      <c r="F52" s="40" t="s">
        <v>93</v>
      </c>
      <c r="G52" s="26">
        <v>0.125</v>
      </c>
      <c r="H52" s="206"/>
      <c r="I52" s="206"/>
      <c r="J52" s="206"/>
    </row>
    <row r="53" spans="2:10">
      <c r="B53" s="29" t="s">
        <v>94</v>
      </c>
      <c r="C53" s="25"/>
      <c r="D53" s="209" t="s">
        <v>112</v>
      </c>
      <c r="E53" s="210"/>
      <c r="F53" s="40" t="s">
        <v>95</v>
      </c>
      <c r="G53" s="26">
        <v>200</v>
      </c>
      <c r="H53" s="206"/>
      <c r="I53" s="206"/>
      <c r="J53" s="206"/>
    </row>
    <row r="54" spans="2:10">
      <c r="B54" s="29" t="s">
        <v>180</v>
      </c>
      <c r="C54" s="25"/>
      <c r="D54" s="218" t="s">
        <v>181</v>
      </c>
      <c r="E54" s="219"/>
      <c r="F54" s="35" t="s">
        <v>113</v>
      </c>
      <c r="G54" s="103" t="s">
        <v>211</v>
      </c>
      <c r="H54" s="224" t="s">
        <v>164</v>
      </c>
      <c r="I54" s="224"/>
      <c r="J54" s="224"/>
    </row>
    <row r="55" spans="2:10">
      <c r="B55" s="29" t="s">
        <v>180</v>
      </c>
      <c r="C55" s="25"/>
      <c r="D55" s="218" t="s">
        <v>182</v>
      </c>
      <c r="E55" s="219"/>
      <c r="F55" s="35" t="s">
        <v>113</v>
      </c>
      <c r="G55" s="103" t="s">
        <v>212</v>
      </c>
      <c r="H55" s="221" t="s">
        <v>114</v>
      </c>
      <c r="I55" s="222"/>
      <c r="J55" s="223"/>
    </row>
    <row r="57" spans="2:10">
      <c r="B57" t="s">
        <v>226</v>
      </c>
    </row>
    <row r="58" spans="2:10">
      <c r="B58" t="s">
        <v>227</v>
      </c>
    </row>
    <row r="61" spans="2:10">
      <c r="B61" t="s">
        <v>213</v>
      </c>
    </row>
    <row r="63" spans="2:10">
      <c r="B63" t="s">
        <v>214</v>
      </c>
    </row>
    <row r="64" spans="2:10">
      <c r="B64" t="s">
        <v>244</v>
      </c>
    </row>
    <row r="65" spans="2:6">
      <c r="B65" t="s">
        <v>216</v>
      </c>
    </row>
    <row r="66" spans="2:6">
      <c r="B66" s="212" t="s">
        <v>117</v>
      </c>
      <c r="C66" s="213"/>
      <c r="D66" s="216" t="s">
        <v>118</v>
      </c>
      <c r="E66" s="220" t="s">
        <v>200</v>
      </c>
      <c r="F66" s="213"/>
    </row>
    <row r="67" spans="2:6">
      <c r="B67" s="214"/>
      <c r="C67" s="215"/>
      <c r="D67" s="217"/>
      <c r="E67" s="214"/>
      <c r="F67" s="215"/>
    </row>
    <row r="68" spans="2:6">
      <c r="B68" s="209" t="s">
        <v>153</v>
      </c>
      <c r="C68" s="210"/>
      <c r="D68" s="59" t="s">
        <v>154</v>
      </c>
      <c r="E68" s="29"/>
      <c r="F68" s="25">
        <v>38</v>
      </c>
    </row>
    <row r="69" spans="2:6">
      <c r="B69" s="209" t="s">
        <v>127</v>
      </c>
      <c r="C69" s="210"/>
      <c r="D69" s="59" t="s">
        <v>154</v>
      </c>
      <c r="E69" s="29"/>
      <c r="F69" s="25">
        <v>38</v>
      </c>
    </row>
    <row r="70" spans="2:6">
      <c r="B70" s="209" t="s">
        <v>122</v>
      </c>
      <c r="C70" s="210"/>
      <c r="D70" s="59" t="s">
        <v>119</v>
      </c>
      <c r="E70" s="29"/>
      <c r="F70" s="25">
        <v>46</v>
      </c>
    </row>
    <row r="71" spans="2:6">
      <c r="B71" s="209" t="s">
        <v>121</v>
      </c>
      <c r="C71" s="210"/>
      <c r="D71" s="59" t="s">
        <v>119</v>
      </c>
      <c r="E71" s="29"/>
      <c r="F71" s="25">
        <v>46</v>
      </c>
    </row>
    <row r="73" spans="2:6">
      <c r="C73" t="s">
        <v>208</v>
      </c>
    </row>
    <row r="74" spans="2:6">
      <c r="C74" t="s">
        <v>156</v>
      </c>
    </row>
    <row r="75" spans="2:6">
      <c r="C75" t="s">
        <v>155</v>
      </c>
    </row>
    <row r="77" spans="2:6">
      <c r="C77" t="s">
        <v>157</v>
      </c>
    </row>
    <row r="78" spans="2:6">
      <c r="C78" t="s">
        <v>155</v>
      </c>
    </row>
    <row r="80" spans="2:6">
      <c r="C80" t="s">
        <v>176</v>
      </c>
    </row>
    <row r="81" spans="2:6">
      <c r="C81" t="s">
        <v>120</v>
      </c>
    </row>
    <row r="83" spans="2:6">
      <c r="C83" t="s">
        <v>147</v>
      </c>
    </row>
    <row r="84" spans="2:6">
      <c r="C84" t="s">
        <v>120</v>
      </c>
    </row>
    <row r="87" spans="2:6">
      <c r="B87" t="s">
        <v>215</v>
      </c>
    </row>
    <row r="88" spans="2:6">
      <c r="B88" t="s">
        <v>245</v>
      </c>
    </row>
    <row r="89" spans="2:6">
      <c r="B89" t="s">
        <v>216</v>
      </c>
    </row>
    <row r="90" spans="2:6">
      <c r="B90" s="212" t="s">
        <v>117</v>
      </c>
      <c r="C90" s="213"/>
      <c r="D90" s="216" t="s">
        <v>118</v>
      </c>
      <c r="E90" s="220" t="s">
        <v>200</v>
      </c>
      <c r="F90" s="213"/>
    </row>
    <row r="91" spans="2:6">
      <c r="B91" s="214"/>
      <c r="C91" s="215"/>
      <c r="D91" s="217"/>
      <c r="E91" s="214"/>
      <c r="F91" s="215"/>
    </row>
    <row r="92" spans="2:6">
      <c r="B92" s="209" t="s">
        <v>115</v>
      </c>
      <c r="C92" s="210"/>
      <c r="D92" s="59" t="s">
        <v>119</v>
      </c>
      <c r="E92" s="29"/>
      <c r="F92" s="25">
        <v>46</v>
      </c>
    </row>
    <row r="93" spans="2:6">
      <c r="B93" s="209" t="s">
        <v>131</v>
      </c>
      <c r="C93" s="210"/>
      <c r="D93" s="59" t="s">
        <v>158</v>
      </c>
      <c r="E93" s="29"/>
      <c r="F93" s="25">
        <v>50</v>
      </c>
    </row>
    <row r="95" spans="2:6">
      <c r="C95" t="s">
        <v>208</v>
      </c>
    </row>
    <row r="96" spans="2:6">
      <c r="C96" s="62" t="s">
        <v>170</v>
      </c>
    </row>
    <row r="97" spans="3:3">
      <c r="C97" t="s">
        <v>120</v>
      </c>
    </row>
    <row r="99" spans="3:3">
      <c r="C99" t="s">
        <v>159</v>
      </c>
    </row>
    <row r="100" spans="3:3">
      <c r="C100" t="s">
        <v>160</v>
      </c>
    </row>
  </sheetData>
  <mergeCells count="48">
    <mergeCell ref="D24:E24"/>
    <mergeCell ref="D25:E25"/>
    <mergeCell ref="D29:E29"/>
    <mergeCell ref="D30:E30"/>
    <mergeCell ref="H47:J47"/>
    <mergeCell ref="I41:J41"/>
    <mergeCell ref="I42:J42"/>
    <mergeCell ref="D34:E34"/>
    <mergeCell ref="B4:C4"/>
    <mergeCell ref="D4:E4"/>
    <mergeCell ref="D6:E6"/>
    <mergeCell ref="B18:C18"/>
    <mergeCell ref="D18:E18"/>
    <mergeCell ref="B41:C41"/>
    <mergeCell ref="D41:E41"/>
    <mergeCell ref="B92:C92"/>
    <mergeCell ref="D47:E47"/>
    <mergeCell ref="E90:F91"/>
    <mergeCell ref="B69:C69"/>
    <mergeCell ref="B71:C71"/>
    <mergeCell ref="B90:C91"/>
    <mergeCell ref="B42:C42"/>
    <mergeCell ref="D42:E42"/>
    <mergeCell ref="D53:E53"/>
    <mergeCell ref="D54:E54"/>
    <mergeCell ref="D55:E55"/>
    <mergeCell ref="B66:C67"/>
    <mergeCell ref="D66:D67"/>
    <mergeCell ref="E66:F67"/>
    <mergeCell ref="B93:C93"/>
    <mergeCell ref="D90:D91"/>
    <mergeCell ref="D51:E51"/>
    <mergeCell ref="D52:E52"/>
    <mergeCell ref="B47:C47"/>
    <mergeCell ref="B68:C68"/>
    <mergeCell ref="M42:N42"/>
    <mergeCell ref="M43:N43"/>
    <mergeCell ref="M44:N44"/>
    <mergeCell ref="M45:N45"/>
    <mergeCell ref="B70:C70"/>
    <mergeCell ref="H53:J53"/>
    <mergeCell ref="H54:J54"/>
    <mergeCell ref="H55:J55"/>
    <mergeCell ref="H48:J48"/>
    <mergeCell ref="H49:J49"/>
    <mergeCell ref="H51:J51"/>
    <mergeCell ref="H52:J52"/>
    <mergeCell ref="H50:J50"/>
  </mergeCells>
  <phoneticPr fontId="6"/>
  <pageMargins left="0.98425196850393704" right="0.78740157480314965" top="0.78740157480314965" bottom="0.59055118110236227" header="0.51181102362204722" footer="0.51181102362204722"/>
  <pageSetup paperSize="9" orientation="portrait" horizontalDpi="300" r:id="rId1"/>
  <headerFooter alignWithMargins="0"/>
  <legacyDrawing r:id="rId2"/>
</worksheet>
</file>

<file path=xl/worksheets/sheet5.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400-000000000000}">
  <dimension ref="B2:R100"/>
  <sheetViews>
    <sheetView zoomScaleNormal="100" workbookViewId="0"/>
  </sheetViews>
  <sheetFormatPr defaultRowHeight="13.5"/>
  <cols>
    <col min="1" max="1" width="3.625" customWidth="1"/>
    <col min="3" max="3" width="11.875" customWidth="1"/>
    <col min="5" max="5" width="9" customWidth="1"/>
    <col min="6" max="6" width="5.5" customWidth="1"/>
    <col min="7" max="7" width="9.125" customWidth="1"/>
    <col min="8" max="8" width="9.125" bestFit="1" customWidth="1"/>
    <col min="9" max="9" width="10.625" customWidth="1"/>
    <col min="10" max="10" width="11.125" bestFit="1" customWidth="1"/>
    <col min="11" max="11" width="10.875" customWidth="1"/>
    <col min="12" max="12" width="13.25" customWidth="1"/>
    <col min="13" max="15" width="8.125" customWidth="1"/>
    <col min="16" max="17" width="9.125" bestFit="1" customWidth="1"/>
    <col min="18" max="18" width="11.875" customWidth="1"/>
  </cols>
  <sheetData>
    <row r="2" spans="2:12" s="15" customFormat="1" ht="24">
      <c r="B2" s="108" t="s">
        <v>221</v>
      </c>
    </row>
    <row r="3" spans="2:12" ht="14.25" thickBot="1"/>
    <row r="4" spans="2:12" ht="14.25" thickBot="1">
      <c r="B4" s="234" t="s">
        <v>77</v>
      </c>
      <c r="C4" s="235"/>
      <c r="D4" s="235" t="s">
        <v>78</v>
      </c>
      <c r="E4" s="235"/>
      <c r="F4" s="17" t="s">
        <v>0</v>
      </c>
      <c r="G4" s="16" t="s">
        <v>1</v>
      </c>
      <c r="H4" s="16" t="s">
        <v>79</v>
      </c>
      <c r="I4" s="16" t="s">
        <v>80</v>
      </c>
      <c r="J4" s="18" t="s">
        <v>81</v>
      </c>
    </row>
    <row r="5" spans="2:12">
      <c r="B5" s="19" t="s">
        <v>193</v>
      </c>
      <c r="C5" s="20"/>
      <c r="D5" s="21"/>
      <c r="E5" s="20"/>
      <c r="F5" s="22"/>
      <c r="G5" s="22"/>
      <c r="H5" s="22"/>
      <c r="I5" s="22"/>
      <c r="J5" s="92"/>
    </row>
    <row r="6" spans="2:12">
      <c r="B6" s="24" t="s">
        <v>82</v>
      </c>
      <c r="C6" s="25"/>
      <c r="D6" s="236" t="s">
        <v>241</v>
      </c>
      <c r="E6" s="237"/>
      <c r="F6" s="34" t="s">
        <v>146</v>
      </c>
      <c r="G6" s="106">
        <v>1</v>
      </c>
      <c r="H6" s="27">
        <f>VLOOKUP(D6,価格表!B8:C20,2,FALSE)</f>
        <v>1140</v>
      </c>
      <c r="I6" s="27">
        <f>G6*H6</f>
        <v>1140</v>
      </c>
      <c r="J6" s="90"/>
    </row>
    <row r="7" spans="2:12">
      <c r="B7" s="24" t="s">
        <v>83</v>
      </c>
      <c r="C7" s="25"/>
      <c r="D7" s="29"/>
      <c r="E7" s="25"/>
      <c r="F7" s="34"/>
      <c r="G7" s="107"/>
      <c r="H7" s="27"/>
      <c r="I7" s="27"/>
      <c r="J7" s="90"/>
    </row>
    <row r="8" spans="2:12">
      <c r="B8" s="24" t="s">
        <v>84</v>
      </c>
      <c r="C8" s="25"/>
      <c r="D8" s="29"/>
      <c r="E8" s="25"/>
      <c r="F8" s="34" t="s">
        <v>146</v>
      </c>
      <c r="G8" s="107">
        <f>G6</f>
        <v>1</v>
      </c>
      <c r="H8" s="27" t="e">
        <f>$I$36</f>
        <v>#REF!</v>
      </c>
      <c r="I8" s="27" t="e">
        <f>G8*H8</f>
        <v>#REF!</v>
      </c>
      <c r="J8" s="90" t="s">
        <v>85</v>
      </c>
    </row>
    <row r="9" spans="2:12">
      <c r="B9" s="24"/>
      <c r="C9" s="25"/>
      <c r="D9" s="29"/>
      <c r="E9" s="25"/>
      <c r="F9" s="34"/>
      <c r="G9" s="57"/>
      <c r="H9" s="27"/>
      <c r="I9" s="27"/>
      <c r="J9" s="90"/>
    </row>
    <row r="10" spans="2:12">
      <c r="B10" s="24" t="s">
        <v>86</v>
      </c>
      <c r="C10" s="25"/>
      <c r="D10" s="29"/>
      <c r="E10" s="25"/>
      <c r="F10" s="34" t="s">
        <v>4</v>
      </c>
      <c r="G10" s="57">
        <v>1</v>
      </c>
      <c r="H10" s="27">
        <v>50000</v>
      </c>
      <c r="I10" s="27">
        <f>G10*H10</f>
        <v>50000</v>
      </c>
      <c r="J10" s="90"/>
    </row>
    <row r="11" spans="2:12">
      <c r="B11" s="24"/>
      <c r="C11" s="25"/>
      <c r="D11" s="29"/>
      <c r="E11" s="25"/>
      <c r="F11" s="26"/>
      <c r="G11" s="26"/>
      <c r="H11" s="26"/>
      <c r="I11" s="26"/>
      <c r="J11" s="90"/>
    </row>
    <row r="12" spans="2:12" ht="14.25" thickBot="1">
      <c r="B12" s="12"/>
      <c r="C12" s="13" t="s">
        <v>87</v>
      </c>
      <c r="D12" s="14"/>
      <c r="E12" s="13"/>
      <c r="F12" s="30"/>
      <c r="G12" s="30"/>
      <c r="H12" s="30"/>
      <c r="I12" s="32" t="e">
        <f>SUM(I6:I11)</f>
        <v>#REF!</v>
      </c>
      <c r="J12" s="93"/>
    </row>
    <row r="13" spans="2:12">
      <c r="J13" s="62"/>
    </row>
    <row r="14" spans="2:12">
      <c r="J14" s="62"/>
    </row>
    <row r="15" spans="2:12">
      <c r="J15" s="62"/>
    </row>
    <row r="16" spans="2:12">
      <c r="B16" t="s">
        <v>88</v>
      </c>
      <c r="J16" s="62"/>
      <c r="L16" t="s">
        <v>188</v>
      </c>
    </row>
    <row r="17" spans="2:18" ht="14.25" thickBot="1">
      <c r="B17" t="s">
        <v>225</v>
      </c>
      <c r="J17" s="94" t="s">
        <v>169</v>
      </c>
    </row>
    <row r="18" spans="2:18" ht="14.25" thickBot="1">
      <c r="B18" s="234" t="s">
        <v>77</v>
      </c>
      <c r="C18" s="235"/>
      <c r="D18" s="235" t="s">
        <v>78</v>
      </c>
      <c r="E18" s="235"/>
      <c r="F18" s="17" t="s">
        <v>0</v>
      </c>
      <c r="G18" s="16" t="s">
        <v>1</v>
      </c>
      <c r="H18" s="16" t="s">
        <v>79</v>
      </c>
      <c r="I18" s="16" t="s">
        <v>80</v>
      </c>
      <c r="J18" s="95" t="s">
        <v>81</v>
      </c>
      <c r="L18" t="s">
        <v>209</v>
      </c>
    </row>
    <row r="19" spans="2:18">
      <c r="B19" s="19" t="s">
        <v>89</v>
      </c>
      <c r="C19" s="20"/>
      <c r="D19" s="21"/>
      <c r="E19" s="20"/>
      <c r="F19" s="33"/>
      <c r="G19" s="22"/>
      <c r="H19" s="22"/>
      <c r="I19" s="22"/>
      <c r="J19" s="92"/>
      <c r="L19" t="s">
        <v>210</v>
      </c>
    </row>
    <row r="20" spans="2:18" ht="13.5" customHeight="1">
      <c r="B20" s="24" t="s">
        <v>90</v>
      </c>
      <c r="C20" s="25"/>
      <c r="D20" s="29"/>
      <c r="E20" s="25"/>
      <c r="F20" s="35" t="s">
        <v>91</v>
      </c>
      <c r="G20" s="26">
        <v>1</v>
      </c>
      <c r="H20" s="36" t="e">
        <f>#REF!</f>
        <v>#REF!</v>
      </c>
      <c r="I20" s="37" t="e">
        <f>G20*H20</f>
        <v>#REF!</v>
      </c>
      <c r="J20" s="97" t="e">
        <f>#REF!</f>
        <v>#REF!</v>
      </c>
    </row>
    <row r="21" spans="2:18">
      <c r="B21" s="24" t="s">
        <v>92</v>
      </c>
      <c r="C21" s="25"/>
      <c r="D21" s="29"/>
      <c r="E21" s="25"/>
      <c r="F21" s="35" t="s">
        <v>91</v>
      </c>
      <c r="G21" s="26">
        <v>2</v>
      </c>
      <c r="H21" s="36" t="e">
        <f>#REF!</f>
        <v>#REF!</v>
      </c>
      <c r="I21" s="37" t="e">
        <f>G21*H21</f>
        <v>#REF!</v>
      </c>
      <c r="J21" s="97" t="e">
        <f>#REF!</f>
        <v>#REF!</v>
      </c>
      <c r="L21" s="35" t="s">
        <v>187</v>
      </c>
      <c r="M21" s="35" t="s">
        <v>78</v>
      </c>
      <c r="N21" s="35" t="s">
        <v>0</v>
      </c>
      <c r="O21" s="35" t="s">
        <v>1</v>
      </c>
      <c r="P21" s="35" t="s">
        <v>79</v>
      </c>
      <c r="Q21" s="35" t="s">
        <v>80</v>
      </c>
      <c r="R21" s="35" t="s">
        <v>2</v>
      </c>
    </row>
    <row r="22" spans="2:18">
      <c r="B22" s="24"/>
      <c r="C22" s="38" t="s">
        <v>5</v>
      </c>
      <c r="D22" s="29"/>
      <c r="E22" s="25"/>
      <c r="F22" s="35"/>
      <c r="G22" s="26"/>
      <c r="H22" s="37"/>
      <c r="I22" s="37" t="e">
        <f>SUM(I20:I21)</f>
        <v>#REF!</v>
      </c>
      <c r="J22" s="90"/>
      <c r="L22" s="26" t="s">
        <v>189</v>
      </c>
      <c r="M22" s="105"/>
      <c r="N22" s="35" t="s">
        <v>91</v>
      </c>
      <c r="O22" s="26">
        <v>1</v>
      </c>
      <c r="P22" s="36" t="e">
        <f>#REF!</f>
        <v>#REF!</v>
      </c>
      <c r="Q22" s="37" t="e">
        <f>O22*P22</f>
        <v>#REF!</v>
      </c>
      <c r="R22" s="26"/>
    </row>
    <row r="23" spans="2:18">
      <c r="B23" s="24" t="s">
        <v>3</v>
      </c>
      <c r="C23" s="25"/>
      <c r="D23" s="29"/>
      <c r="E23" s="25"/>
      <c r="F23" s="35"/>
      <c r="G23" s="26"/>
      <c r="H23" s="37"/>
      <c r="I23" s="37"/>
      <c r="J23" s="90"/>
      <c r="L23" s="26" t="s">
        <v>190</v>
      </c>
      <c r="M23" s="34" t="s">
        <v>96</v>
      </c>
      <c r="N23" s="35" t="s">
        <v>97</v>
      </c>
      <c r="O23" s="26" t="e">
        <f>#REF!</f>
        <v>#REF!</v>
      </c>
      <c r="P23" s="36" t="e">
        <f>#REF!</f>
        <v>#REF!</v>
      </c>
      <c r="Q23" s="37" t="e">
        <f>O23*P23</f>
        <v>#REF!</v>
      </c>
      <c r="R23" s="26" t="s">
        <v>207</v>
      </c>
    </row>
    <row r="24" spans="2:18">
      <c r="B24" s="24" t="s">
        <v>94</v>
      </c>
      <c r="C24" s="25"/>
      <c r="D24" s="209" t="s">
        <v>168</v>
      </c>
      <c r="E24" s="210"/>
      <c r="F24" s="35" t="s">
        <v>95</v>
      </c>
      <c r="G24" s="26">
        <v>200</v>
      </c>
      <c r="H24" s="64">
        <v>170</v>
      </c>
      <c r="I24" s="37">
        <f>G24*H24</f>
        <v>34000</v>
      </c>
      <c r="J24" s="90"/>
      <c r="L24" s="26" t="s">
        <v>98</v>
      </c>
      <c r="M24" s="34"/>
      <c r="N24" s="35" t="s">
        <v>93</v>
      </c>
      <c r="O24" s="26">
        <v>1</v>
      </c>
      <c r="P24" s="36" t="e">
        <f>#REF!</f>
        <v>#REF!</v>
      </c>
      <c r="Q24" s="37" t="e">
        <f>O24*P24</f>
        <v>#REF!</v>
      </c>
      <c r="R24" s="26"/>
    </row>
    <row r="25" spans="2:18">
      <c r="B25" s="24" t="s">
        <v>180</v>
      </c>
      <c r="C25" s="25"/>
      <c r="D25" s="209" t="s">
        <v>171</v>
      </c>
      <c r="E25" s="210"/>
      <c r="F25" s="35" t="s">
        <v>113</v>
      </c>
      <c r="G25" s="26">
        <v>50</v>
      </c>
      <c r="H25" s="36">
        <v>3800</v>
      </c>
      <c r="I25" s="37">
        <f>G25*H25</f>
        <v>190000</v>
      </c>
      <c r="J25" s="91" t="s">
        <v>116</v>
      </c>
      <c r="L25" s="26" t="s">
        <v>191</v>
      </c>
      <c r="M25" s="34"/>
      <c r="N25" s="35" t="s">
        <v>4</v>
      </c>
      <c r="O25" s="26">
        <v>1</v>
      </c>
      <c r="P25" s="64"/>
      <c r="Q25" s="63" t="e">
        <f>Q26-SUM(Q22:Q24)</f>
        <v>#REF!</v>
      </c>
      <c r="R25" s="26"/>
    </row>
    <row r="26" spans="2:18">
      <c r="B26" s="24"/>
      <c r="C26" s="89" t="s">
        <v>165</v>
      </c>
      <c r="D26" s="29"/>
      <c r="E26" s="25"/>
      <c r="F26" s="35"/>
      <c r="G26" s="26"/>
      <c r="H26" s="37"/>
      <c r="I26" s="37">
        <f>SUM(I24:I25)</f>
        <v>224000</v>
      </c>
      <c r="J26" s="90"/>
      <c r="L26" s="26" t="s">
        <v>87</v>
      </c>
      <c r="M26" s="34"/>
      <c r="N26" s="26"/>
      <c r="O26" s="26"/>
      <c r="P26" s="63"/>
      <c r="Q26" s="63" t="e">
        <f>ROUNDUP(SUM(Q22:Q24),-2)</f>
        <v>#REF!</v>
      </c>
      <c r="R26" s="26"/>
    </row>
    <row r="27" spans="2:18">
      <c r="B27" s="24"/>
      <c r="C27" s="25"/>
      <c r="D27" s="29"/>
      <c r="E27" s="25"/>
      <c r="F27" s="35"/>
      <c r="G27" s="26"/>
      <c r="H27" s="37"/>
      <c r="I27" s="37"/>
      <c r="J27" s="90"/>
      <c r="P27" s="41"/>
      <c r="Q27" s="41"/>
    </row>
    <row r="28" spans="2:18">
      <c r="B28" s="24" t="s">
        <v>99</v>
      </c>
      <c r="C28" s="25"/>
      <c r="D28" s="29"/>
      <c r="E28" s="25"/>
      <c r="F28" s="35"/>
      <c r="G28" s="26"/>
      <c r="H28" s="37"/>
      <c r="I28" s="37"/>
      <c r="J28" s="90"/>
      <c r="P28" s="41"/>
      <c r="Q28" s="41"/>
    </row>
    <row r="29" spans="2:18">
      <c r="B29" s="24" t="s">
        <v>100</v>
      </c>
      <c r="C29" s="25"/>
      <c r="D29" s="225" t="s">
        <v>197</v>
      </c>
      <c r="E29" s="230"/>
      <c r="F29" s="35" t="s">
        <v>93</v>
      </c>
      <c r="G29" s="26">
        <v>1</v>
      </c>
      <c r="H29" s="37" t="e">
        <f>$Q$26</f>
        <v>#REF!</v>
      </c>
      <c r="I29" s="37" t="e">
        <f>G29*H29</f>
        <v>#REF!</v>
      </c>
      <c r="J29" s="90" t="s">
        <v>101</v>
      </c>
    </row>
    <row r="30" spans="2:18">
      <c r="B30" s="24" t="s">
        <v>102</v>
      </c>
      <c r="C30" s="25"/>
      <c r="D30" s="209" t="s">
        <v>194</v>
      </c>
      <c r="E30" s="231"/>
      <c r="F30" s="35" t="s">
        <v>93</v>
      </c>
      <c r="G30" s="26">
        <v>0.125</v>
      </c>
      <c r="H30" s="37" t="e">
        <f>#REF!</f>
        <v>#REF!</v>
      </c>
      <c r="I30" s="37" t="e">
        <f>G30*H30</f>
        <v>#REF!</v>
      </c>
      <c r="J30" s="90" t="s">
        <v>103</v>
      </c>
      <c r="L30" t="s">
        <v>192</v>
      </c>
    </row>
    <row r="31" spans="2:18">
      <c r="B31" s="24"/>
      <c r="C31" s="38" t="s">
        <v>5</v>
      </c>
      <c r="D31" s="29"/>
      <c r="E31" s="25"/>
      <c r="F31" s="35"/>
      <c r="G31" s="26"/>
      <c r="H31" s="37"/>
      <c r="I31" s="37" t="e">
        <f>SUM(I29:I30)</f>
        <v>#REF!</v>
      </c>
      <c r="J31" s="90"/>
    </row>
    <row r="32" spans="2:18">
      <c r="B32" s="24"/>
      <c r="C32" s="38"/>
      <c r="D32" s="29"/>
      <c r="E32" s="25"/>
      <c r="F32" s="35"/>
      <c r="G32" s="26"/>
      <c r="H32" s="37"/>
      <c r="I32" s="37"/>
      <c r="J32" s="90"/>
      <c r="L32" s="35" t="s">
        <v>187</v>
      </c>
      <c r="M32" s="35" t="s">
        <v>78</v>
      </c>
      <c r="N32" s="35" t="s">
        <v>0</v>
      </c>
      <c r="O32" s="35" t="s">
        <v>1</v>
      </c>
      <c r="P32" s="35" t="s">
        <v>79</v>
      </c>
      <c r="Q32" s="35" t="s">
        <v>80</v>
      </c>
      <c r="R32" s="35" t="s">
        <v>2</v>
      </c>
    </row>
    <row r="33" spans="2:18">
      <c r="B33" s="24"/>
      <c r="C33" s="38" t="s">
        <v>167</v>
      </c>
      <c r="D33" s="29"/>
      <c r="E33" s="25"/>
      <c r="F33" s="26"/>
      <c r="G33" s="26"/>
      <c r="H33" s="26"/>
      <c r="I33" s="63" t="e">
        <f>I22+I31</f>
        <v>#REF!</v>
      </c>
      <c r="J33" s="90"/>
      <c r="L33" s="26" t="s">
        <v>189</v>
      </c>
      <c r="M33" s="39"/>
      <c r="N33" s="35" t="s">
        <v>91</v>
      </c>
      <c r="O33" s="26">
        <v>1</v>
      </c>
      <c r="P33" s="36" t="e">
        <f>#REF!</f>
        <v>#REF!</v>
      </c>
      <c r="Q33" s="37" t="e">
        <f>O33*P33</f>
        <v>#REF!</v>
      </c>
      <c r="R33" s="26"/>
    </row>
    <row r="34" spans="2:18" ht="14.25" thickBot="1">
      <c r="B34" s="42" t="s">
        <v>104</v>
      </c>
      <c r="C34" s="43"/>
      <c r="D34" s="232" t="s">
        <v>175</v>
      </c>
      <c r="E34" s="233"/>
      <c r="F34" s="44" t="s">
        <v>4</v>
      </c>
      <c r="G34" s="45">
        <v>1</v>
      </c>
      <c r="H34" s="45"/>
      <c r="I34" s="66" t="e">
        <f>ROUND(I33*0.01,0)</f>
        <v>#REF!</v>
      </c>
      <c r="J34" s="46" t="s">
        <v>166</v>
      </c>
      <c r="L34" s="26" t="s">
        <v>190</v>
      </c>
      <c r="M34" s="34" t="s">
        <v>96</v>
      </c>
      <c r="N34" s="35" t="s">
        <v>97</v>
      </c>
      <c r="O34" s="26" t="e">
        <f>#REF!</f>
        <v>#REF!</v>
      </c>
      <c r="P34" s="36" t="e">
        <f>#REF!</f>
        <v>#REF!</v>
      </c>
      <c r="Q34" s="37" t="e">
        <f>O34*P34</f>
        <v>#REF!</v>
      </c>
      <c r="R34" s="26" t="s">
        <v>207</v>
      </c>
    </row>
    <row r="35" spans="2:18" ht="14.25" thickBot="1">
      <c r="B35" s="47"/>
      <c r="C35" s="48" t="s">
        <v>87</v>
      </c>
      <c r="D35" s="49"/>
      <c r="E35" s="49"/>
      <c r="F35" s="49"/>
      <c r="G35" s="49"/>
      <c r="H35" s="50"/>
      <c r="I35" s="51" t="e">
        <f>I22+I34+I26+I31</f>
        <v>#REF!</v>
      </c>
      <c r="J35" s="52"/>
      <c r="L35" s="26" t="s">
        <v>98</v>
      </c>
      <c r="M35" s="26"/>
      <c r="N35" s="35" t="s">
        <v>93</v>
      </c>
      <c r="O35" s="26">
        <v>1</v>
      </c>
      <c r="P35" s="36" t="e">
        <f>#REF!</f>
        <v>#REF!</v>
      </c>
      <c r="Q35" s="37" t="e">
        <f>O35*P35</f>
        <v>#REF!</v>
      </c>
      <c r="R35" s="26"/>
    </row>
    <row r="36" spans="2:18" ht="14.25" thickBot="1">
      <c r="H36" s="53" t="s">
        <v>105</v>
      </c>
      <c r="I36" s="54" t="e">
        <f>ROUND(I35/2000,0)</f>
        <v>#REF!</v>
      </c>
      <c r="J36" s="52" t="s">
        <v>106</v>
      </c>
      <c r="L36" s="26" t="s">
        <v>191</v>
      </c>
      <c r="M36" s="26"/>
      <c r="N36" s="35" t="s">
        <v>4</v>
      </c>
      <c r="O36" s="26">
        <v>1</v>
      </c>
      <c r="P36" s="64"/>
      <c r="Q36" s="63" t="e">
        <f>Q37-SUM(Q33:Q35)</f>
        <v>#REF!</v>
      </c>
      <c r="R36" s="26"/>
    </row>
    <row r="37" spans="2:18">
      <c r="L37" s="26" t="s">
        <v>87</v>
      </c>
      <c r="M37" s="26"/>
      <c r="N37" s="26"/>
      <c r="O37" s="26"/>
      <c r="P37" s="63"/>
      <c r="Q37" s="63" t="e">
        <f>ROUNDUP(SUM(Q33:Q35),-2)</f>
        <v>#REF!</v>
      </c>
      <c r="R37" s="26"/>
    </row>
    <row r="38" spans="2:18">
      <c r="B38" t="s">
        <v>107</v>
      </c>
      <c r="P38" s="118" t="str">
        <f>入力!C18</f>
        <v>近畿</v>
      </c>
      <c r="Q38" s="67" t="e">
        <f>#REF!</f>
        <v>#REF!</v>
      </c>
    </row>
    <row r="39" spans="2:18">
      <c r="B39" t="s">
        <v>198</v>
      </c>
      <c r="P39" s="112"/>
      <c r="Q39" s="65"/>
    </row>
    <row r="41" spans="2:18">
      <c r="B41" s="206" t="s">
        <v>108</v>
      </c>
      <c r="C41" s="206"/>
      <c r="D41" s="206" t="s">
        <v>78</v>
      </c>
      <c r="E41" s="206"/>
      <c r="F41" s="35" t="s">
        <v>0</v>
      </c>
      <c r="G41" s="35" t="s">
        <v>1</v>
      </c>
      <c r="H41" s="35" t="s">
        <v>79</v>
      </c>
      <c r="I41" s="206" t="s">
        <v>2</v>
      </c>
      <c r="J41" s="206"/>
      <c r="O41" s="55"/>
    </row>
    <row r="42" spans="2:18">
      <c r="B42" s="228" t="s">
        <v>109</v>
      </c>
      <c r="C42" s="229"/>
      <c r="D42" s="209" t="s">
        <v>110</v>
      </c>
      <c r="E42" s="210"/>
      <c r="F42" s="35" t="s">
        <v>4</v>
      </c>
      <c r="G42" s="26">
        <v>1</v>
      </c>
      <c r="H42" s="63">
        <v>50000</v>
      </c>
      <c r="I42" s="209" t="s">
        <v>111</v>
      </c>
      <c r="J42" s="210"/>
      <c r="L42" s="83" t="s">
        <v>201</v>
      </c>
      <c r="M42" s="211" t="s">
        <v>202</v>
      </c>
      <c r="N42" s="211"/>
      <c r="O42" s="119" t="str">
        <f>入力!C15</f>
        <v>和歌山</v>
      </c>
    </row>
    <row r="43" spans="2:18">
      <c r="M43" s="211" t="s">
        <v>203</v>
      </c>
      <c r="N43" s="211"/>
      <c r="O43" s="62" t="str">
        <f>入力!C27</f>
        <v>令和8年度国土交通省土木工事積算基準</v>
      </c>
    </row>
    <row r="44" spans="2:18">
      <c r="L44" t="s">
        <v>185</v>
      </c>
      <c r="M44" s="211" t="s">
        <v>204</v>
      </c>
      <c r="N44" s="211"/>
      <c r="O44" s="62" t="str">
        <f>入力!C24</f>
        <v>令和8年4月建設物価</v>
      </c>
    </row>
    <row r="45" spans="2:18">
      <c r="M45" s="211" t="s">
        <v>205</v>
      </c>
      <c r="N45" s="211"/>
      <c r="O45" t="str">
        <f>入力!C30</f>
        <v>令和8年度機械等損料表</v>
      </c>
    </row>
    <row r="46" spans="2:18">
      <c r="B46" t="s">
        <v>199</v>
      </c>
      <c r="L46" t="s">
        <v>186</v>
      </c>
    </row>
    <row r="47" spans="2:18">
      <c r="B47" s="206" t="s">
        <v>77</v>
      </c>
      <c r="C47" s="206"/>
      <c r="D47" s="206" t="s">
        <v>78</v>
      </c>
      <c r="E47" s="206"/>
      <c r="F47" s="26" t="s">
        <v>0</v>
      </c>
      <c r="G47" s="26" t="s">
        <v>1</v>
      </c>
      <c r="H47" s="206" t="s">
        <v>2</v>
      </c>
      <c r="I47" s="206"/>
      <c r="J47" s="206"/>
    </row>
    <row r="48" spans="2:18">
      <c r="B48" s="29" t="s">
        <v>90</v>
      </c>
      <c r="C48" s="25"/>
      <c r="D48" s="29"/>
      <c r="E48" s="25"/>
      <c r="F48" s="56" t="s">
        <v>91</v>
      </c>
      <c r="G48" s="26">
        <v>1</v>
      </c>
      <c r="H48" s="206"/>
      <c r="I48" s="206"/>
      <c r="J48" s="206"/>
    </row>
    <row r="49" spans="2:10">
      <c r="B49" s="29" t="s">
        <v>92</v>
      </c>
      <c r="C49" s="25"/>
      <c r="D49" s="29"/>
      <c r="E49" s="25"/>
      <c r="F49" s="40" t="s">
        <v>91</v>
      </c>
      <c r="G49" s="26">
        <v>2</v>
      </c>
      <c r="H49" s="206"/>
      <c r="I49" s="206"/>
      <c r="J49" s="206"/>
    </row>
    <row r="50" spans="2:10">
      <c r="B50" s="29"/>
      <c r="C50" s="25"/>
      <c r="D50" s="29"/>
      <c r="E50" s="25"/>
      <c r="F50" s="40"/>
      <c r="G50" s="26"/>
      <c r="H50" s="206"/>
      <c r="I50" s="206"/>
      <c r="J50" s="206"/>
    </row>
    <row r="51" spans="2:10">
      <c r="B51" s="29" t="s">
        <v>178</v>
      </c>
      <c r="C51" s="25"/>
      <c r="D51" s="225" t="s">
        <v>196</v>
      </c>
      <c r="E51" s="226"/>
      <c r="F51" s="40" t="s">
        <v>93</v>
      </c>
      <c r="G51" s="26">
        <v>1</v>
      </c>
      <c r="H51" s="227" t="s">
        <v>177</v>
      </c>
      <c r="I51" s="222"/>
      <c r="J51" s="223"/>
    </row>
    <row r="52" spans="2:10">
      <c r="B52" s="29" t="s">
        <v>179</v>
      </c>
      <c r="C52" s="25"/>
      <c r="D52" s="209" t="s">
        <v>195</v>
      </c>
      <c r="E52" s="210"/>
      <c r="F52" s="40" t="s">
        <v>93</v>
      </c>
      <c r="G52" s="26">
        <v>0.125</v>
      </c>
      <c r="H52" s="206"/>
      <c r="I52" s="206"/>
      <c r="J52" s="206"/>
    </row>
    <row r="53" spans="2:10">
      <c r="B53" s="29" t="s">
        <v>94</v>
      </c>
      <c r="C53" s="25"/>
      <c r="D53" s="209" t="s">
        <v>112</v>
      </c>
      <c r="E53" s="210"/>
      <c r="F53" s="40" t="s">
        <v>95</v>
      </c>
      <c r="G53" s="26">
        <v>200</v>
      </c>
      <c r="H53" s="206"/>
      <c r="I53" s="206"/>
      <c r="J53" s="206"/>
    </row>
    <row r="54" spans="2:10">
      <c r="B54" s="29" t="s">
        <v>180</v>
      </c>
      <c r="C54" s="25"/>
      <c r="D54" s="218" t="s">
        <v>181</v>
      </c>
      <c r="E54" s="219"/>
      <c r="F54" s="35" t="s">
        <v>113</v>
      </c>
      <c r="G54" s="103" t="s">
        <v>211</v>
      </c>
      <c r="H54" s="224" t="s">
        <v>164</v>
      </c>
      <c r="I54" s="224"/>
      <c r="J54" s="224"/>
    </row>
    <row r="55" spans="2:10">
      <c r="B55" s="29" t="s">
        <v>180</v>
      </c>
      <c r="C55" s="25"/>
      <c r="D55" s="218" t="s">
        <v>182</v>
      </c>
      <c r="E55" s="219"/>
      <c r="F55" s="35" t="s">
        <v>113</v>
      </c>
      <c r="G55" s="103" t="s">
        <v>212</v>
      </c>
      <c r="H55" s="221" t="s">
        <v>114</v>
      </c>
      <c r="I55" s="222"/>
      <c r="J55" s="223"/>
    </row>
    <row r="57" spans="2:10">
      <c r="B57" t="s">
        <v>226</v>
      </c>
    </row>
    <row r="58" spans="2:10">
      <c r="B58" t="s">
        <v>227</v>
      </c>
    </row>
    <row r="61" spans="2:10">
      <c r="B61" t="s">
        <v>213</v>
      </c>
    </row>
    <row r="63" spans="2:10">
      <c r="B63" t="s">
        <v>214</v>
      </c>
    </row>
    <row r="64" spans="2:10">
      <c r="B64" t="s">
        <v>244</v>
      </c>
    </row>
    <row r="65" spans="2:6">
      <c r="B65" t="s">
        <v>216</v>
      </c>
    </row>
    <row r="66" spans="2:6">
      <c r="B66" s="212" t="s">
        <v>117</v>
      </c>
      <c r="C66" s="213"/>
      <c r="D66" s="216" t="s">
        <v>118</v>
      </c>
      <c r="E66" s="220" t="s">
        <v>200</v>
      </c>
      <c r="F66" s="213"/>
    </row>
    <row r="67" spans="2:6">
      <c r="B67" s="214"/>
      <c r="C67" s="215"/>
      <c r="D67" s="217"/>
      <c r="E67" s="214"/>
      <c r="F67" s="215"/>
    </row>
    <row r="68" spans="2:6">
      <c r="B68" s="209" t="s">
        <v>153</v>
      </c>
      <c r="C68" s="210"/>
      <c r="D68" s="59" t="s">
        <v>154</v>
      </c>
      <c r="E68" s="29"/>
      <c r="F68" s="25">
        <v>38</v>
      </c>
    </row>
    <row r="69" spans="2:6">
      <c r="B69" s="209" t="s">
        <v>127</v>
      </c>
      <c r="C69" s="210"/>
      <c r="D69" s="59" t="s">
        <v>154</v>
      </c>
      <c r="E69" s="29"/>
      <c r="F69" s="25">
        <v>38</v>
      </c>
    </row>
    <row r="70" spans="2:6">
      <c r="B70" s="209" t="s">
        <v>122</v>
      </c>
      <c r="C70" s="210"/>
      <c r="D70" s="59" t="s">
        <v>119</v>
      </c>
      <c r="E70" s="29"/>
      <c r="F70" s="25">
        <v>46</v>
      </c>
    </row>
    <row r="71" spans="2:6">
      <c r="B71" s="209" t="s">
        <v>121</v>
      </c>
      <c r="C71" s="210"/>
      <c r="D71" s="59" t="s">
        <v>119</v>
      </c>
      <c r="E71" s="29"/>
      <c r="F71" s="25">
        <v>46</v>
      </c>
    </row>
    <row r="73" spans="2:6">
      <c r="C73" t="s">
        <v>208</v>
      </c>
    </row>
    <row r="74" spans="2:6">
      <c r="C74" t="s">
        <v>156</v>
      </c>
    </row>
    <row r="75" spans="2:6">
      <c r="C75" t="s">
        <v>155</v>
      </c>
    </row>
    <row r="77" spans="2:6">
      <c r="C77" t="s">
        <v>157</v>
      </c>
    </row>
    <row r="78" spans="2:6">
      <c r="C78" t="s">
        <v>155</v>
      </c>
    </row>
    <row r="80" spans="2:6">
      <c r="C80" t="s">
        <v>176</v>
      </c>
    </row>
    <row r="81" spans="2:6">
      <c r="C81" t="s">
        <v>120</v>
      </c>
    </row>
    <row r="83" spans="2:6">
      <c r="C83" t="s">
        <v>147</v>
      </c>
    </row>
    <row r="84" spans="2:6">
      <c r="C84" t="s">
        <v>120</v>
      </c>
    </row>
    <row r="87" spans="2:6">
      <c r="B87" t="s">
        <v>215</v>
      </c>
    </row>
    <row r="88" spans="2:6">
      <c r="B88" t="s">
        <v>245</v>
      </c>
    </row>
    <row r="89" spans="2:6">
      <c r="B89" t="s">
        <v>216</v>
      </c>
    </row>
    <row r="90" spans="2:6">
      <c r="B90" s="212" t="s">
        <v>117</v>
      </c>
      <c r="C90" s="213"/>
      <c r="D90" s="216" t="s">
        <v>118</v>
      </c>
      <c r="E90" s="220" t="s">
        <v>200</v>
      </c>
      <c r="F90" s="213"/>
    </row>
    <row r="91" spans="2:6">
      <c r="B91" s="214"/>
      <c r="C91" s="215"/>
      <c r="D91" s="217"/>
      <c r="E91" s="214"/>
      <c r="F91" s="215"/>
    </row>
    <row r="92" spans="2:6">
      <c r="B92" s="209" t="s">
        <v>115</v>
      </c>
      <c r="C92" s="210"/>
      <c r="D92" s="59" t="s">
        <v>119</v>
      </c>
      <c r="E92" s="29"/>
      <c r="F92" s="25">
        <v>46</v>
      </c>
    </row>
    <row r="93" spans="2:6">
      <c r="B93" s="209" t="s">
        <v>131</v>
      </c>
      <c r="C93" s="210"/>
      <c r="D93" s="59" t="s">
        <v>158</v>
      </c>
      <c r="E93" s="29"/>
      <c r="F93" s="25">
        <v>50</v>
      </c>
    </row>
    <row r="95" spans="2:6">
      <c r="C95" t="s">
        <v>208</v>
      </c>
    </row>
    <row r="96" spans="2:6">
      <c r="C96" s="62" t="s">
        <v>170</v>
      </c>
    </row>
    <row r="97" spans="3:3">
      <c r="C97" t="s">
        <v>120</v>
      </c>
    </row>
    <row r="99" spans="3:3">
      <c r="C99" t="s">
        <v>159</v>
      </c>
    </row>
    <row r="100" spans="3:3">
      <c r="C100" t="s">
        <v>160</v>
      </c>
    </row>
  </sheetData>
  <mergeCells count="48">
    <mergeCell ref="B4:C4"/>
    <mergeCell ref="D4:E4"/>
    <mergeCell ref="D6:E6"/>
    <mergeCell ref="B18:C18"/>
    <mergeCell ref="D18:E18"/>
    <mergeCell ref="D24:E24"/>
    <mergeCell ref="H53:J53"/>
    <mergeCell ref="D25:E25"/>
    <mergeCell ref="D29:E29"/>
    <mergeCell ref="D30:E30"/>
    <mergeCell ref="H47:J47"/>
    <mergeCell ref="H48:J48"/>
    <mergeCell ref="H49:J49"/>
    <mergeCell ref="H50:J50"/>
    <mergeCell ref="H51:J51"/>
    <mergeCell ref="D52:E52"/>
    <mergeCell ref="H52:J52"/>
    <mergeCell ref="H55:J55"/>
    <mergeCell ref="B66:C67"/>
    <mergeCell ref="D66:D67"/>
    <mergeCell ref="E66:F67"/>
    <mergeCell ref="D34:E34"/>
    <mergeCell ref="D53:E53"/>
    <mergeCell ref="D54:E54"/>
    <mergeCell ref="D51:E51"/>
    <mergeCell ref="I42:J42"/>
    <mergeCell ref="H54:J54"/>
    <mergeCell ref="B41:C41"/>
    <mergeCell ref="D41:E41"/>
    <mergeCell ref="I41:J41"/>
    <mergeCell ref="B42:C42"/>
    <mergeCell ref="D42:E42"/>
    <mergeCell ref="B92:C92"/>
    <mergeCell ref="B93:C93"/>
    <mergeCell ref="M42:N42"/>
    <mergeCell ref="M43:N43"/>
    <mergeCell ref="M44:N44"/>
    <mergeCell ref="M45:N45"/>
    <mergeCell ref="B68:C68"/>
    <mergeCell ref="B69:C69"/>
    <mergeCell ref="B70:C70"/>
    <mergeCell ref="B71:C71"/>
    <mergeCell ref="B90:C91"/>
    <mergeCell ref="D90:D91"/>
    <mergeCell ref="B47:C47"/>
    <mergeCell ref="D47:E47"/>
    <mergeCell ref="D55:E55"/>
    <mergeCell ref="E90:F91"/>
  </mergeCells>
  <phoneticPr fontId="6"/>
  <pageMargins left="0.98425196850393704" right="0.78740157480314965" top="0.78740157480314965" bottom="0.59055118110236227" header="0.51181102362204722" footer="0.51181102362204722"/>
  <pageSetup paperSize="9" orientation="portrait" horizontalDpi="300" r:id="rId1"/>
  <headerFooter alignWithMargins="0"/>
  <legacyDrawing r:id="rId2"/>
</worksheet>
</file>

<file path=xl/worksheets/sheet6.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500-000000000000}">
  <dimension ref="B2:R90"/>
  <sheetViews>
    <sheetView topLeftCell="A16" zoomScaleNormal="100" workbookViewId="0"/>
  </sheetViews>
  <sheetFormatPr defaultRowHeight="13.5"/>
  <cols>
    <col min="1" max="1" width="3.625" customWidth="1"/>
    <col min="3" max="3" width="11.875" customWidth="1"/>
    <col min="5" max="5" width="9" customWidth="1"/>
    <col min="6" max="6" width="5.5" customWidth="1"/>
    <col min="7" max="7" width="9.125" customWidth="1"/>
    <col min="8" max="8" width="9.125" bestFit="1" customWidth="1"/>
    <col min="9" max="9" width="10.625" customWidth="1"/>
    <col min="10" max="10" width="11.125" bestFit="1" customWidth="1"/>
    <col min="11" max="11" width="10.875" customWidth="1"/>
    <col min="12" max="12" width="13.25" customWidth="1"/>
    <col min="13" max="15" width="8.125" customWidth="1"/>
    <col min="16" max="17" width="9.125" bestFit="1" customWidth="1"/>
    <col min="18" max="18" width="11.875" customWidth="1"/>
  </cols>
  <sheetData>
    <row r="2" spans="2:12" s="15" customFormat="1" ht="24">
      <c r="B2" s="108" t="s">
        <v>149</v>
      </c>
    </row>
    <row r="3" spans="2:12" ht="14.25" thickBot="1"/>
    <row r="4" spans="2:12" ht="14.25" thickBot="1">
      <c r="B4" s="234" t="s">
        <v>77</v>
      </c>
      <c r="C4" s="235"/>
      <c r="D4" s="235" t="s">
        <v>78</v>
      </c>
      <c r="E4" s="235"/>
      <c r="F4" s="17" t="s">
        <v>0</v>
      </c>
      <c r="G4" s="16" t="s">
        <v>1</v>
      </c>
      <c r="H4" s="16" t="s">
        <v>79</v>
      </c>
      <c r="I4" s="16" t="s">
        <v>80</v>
      </c>
      <c r="J4" s="18" t="s">
        <v>81</v>
      </c>
    </row>
    <row r="5" spans="2:12">
      <c r="B5" s="19" t="s">
        <v>193</v>
      </c>
      <c r="C5" s="20"/>
      <c r="D5" s="21"/>
      <c r="E5" s="20"/>
      <c r="F5" s="22"/>
      <c r="G5" s="22"/>
      <c r="H5" s="22"/>
      <c r="I5" s="22"/>
      <c r="J5" s="92"/>
    </row>
    <row r="6" spans="2:12">
      <c r="B6" s="24" t="s">
        <v>82</v>
      </c>
      <c r="C6" s="25"/>
      <c r="D6" s="236" t="s">
        <v>234</v>
      </c>
      <c r="E6" s="237"/>
      <c r="F6" s="34" t="s">
        <v>146</v>
      </c>
      <c r="G6" s="106">
        <v>1</v>
      </c>
      <c r="H6" s="27">
        <f>VLOOKUP(D6,価格表!B8:C20,2,FALSE)</f>
        <v>1650</v>
      </c>
      <c r="I6" s="27">
        <f>G6*H6</f>
        <v>1650</v>
      </c>
      <c r="J6" s="90"/>
    </row>
    <row r="7" spans="2:12">
      <c r="B7" s="24" t="s">
        <v>83</v>
      </c>
      <c r="C7" s="25"/>
      <c r="D7" s="29"/>
      <c r="E7" s="25"/>
      <c r="F7" s="34"/>
      <c r="G7" s="107"/>
      <c r="H7" s="27"/>
      <c r="I7" s="27"/>
      <c r="J7" s="90"/>
    </row>
    <row r="8" spans="2:12">
      <c r="B8" s="24" t="s">
        <v>84</v>
      </c>
      <c r="C8" s="25"/>
      <c r="D8" s="29"/>
      <c r="E8" s="25"/>
      <c r="F8" s="34" t="s">
        <v>146</v>
      </c>
      <c r="G8" s="107">
        <f>G6</f>
        <v>1</v>
      </c>
      <c r="H8" s="27" t="e">
        <f>$I$36</f>
        <v>#REF!</v>
      </c>
      <c r="I8" s="27" t="e">
        <f>G8*H8</f>
        <v>#REF!</v>
      </c>
      <c r="J8" s="90" t="s">
        <v>85</v>
      </c>
    </row>
    <row r="9" spans="2:12">
      <c r="B9" s="24"/>
      <c r="C9" s="25"/>
      <c r="D9" s="29"/>
      <c r="E9" s="25"/>
      <c r="F9" s="34"/>
      <c r="G9" s="27"/>
      <c r="H9" s="27"/>
      <c r="I9" s="27"/>
      <c r="J9" s="90"/>
    </row>
    <row r="10" spans="2:12">
      <c r="B10" s="24" t="s">
        <v>86</v>
      </c>
      <c r="C10" s="25"/>
      <c r="D10" s="29"/>
      <c r="E10" s="25"/>
      <c r="F10" s="34" t="s">
        <v>4</v>
      </c>
      <c r="G10" s="27">
        <v>1</v>
      </c>
      <c r="H10" s="27">
        <v>50000</v>
      </c>
      <c r="I10" s="27">
        <f>G10*H10</f>
        <v>50000</v>
      </c>
      <c r="J10" s="90"/>
    </row>
    <row r="11" spans="2:12">
      <c r="B11" s="24"/>
      <c r="C11" s="25"/>
      <c r="D11" s="29"/>
      <c r="E11" s="25"/>
      <c r="F11" s="26"/>
      <c r="G11" s="27"/>
      <c r="H11" s="27"/>
      <c r="I11" s="27"/>
      <c r="J11" s="90"/>
    </row>
    <row r="12" spans="2:12" ht="14.25" thickBot="1">
      <c r="B12" s="12"/>
      <c r="C12" s="13" t="s">
        <v>87</v>
      </c>
      <c r="D12" s="14"/>
      <c r="E12" s="13"/>
      <c r="F12" s="30"/>
      <c r="G12" s="31"/>
      <c r="H12" s="31"/>
      <c r="I12" s="32" t="e">
        <f>SUM(I6:I11)</f>
        <v>#REF!</v>
      </c>
      <c r="J12" s="93"/>
    </row>
    <row r="13" spans="2:12">
      <c r="J13" s="62"/>
    </row>
    <row r="14" spans="2:12">
      <c r="J14" s="62"/>
    </row>
    <row r="15" spans="2:12">
      <c r="J15" s="62"/>
    </row>
    <row r="16" spans="2:12">
      <c r="B16" t="s">
        <v>88</v>
      </c>
      <c r="J16" s="62"/>
      <c r="L16" t="s">
        <v>188</v>
      </c>
    </row>
    <row r="17" spans="2:18" ht="14.25" thickBot="1">
      <c r="B17" t="s">
        <v>222</v>
      </c>
      <c r="J17" s="94" t="s">
        <v>169</v>
      </c>
    </row>
    <row r="18" spans="2:18" ht="14.25" thickBot="1">
      <c r="B18" s="234" t="s">
        <v>77</v>
      </c>
      <c r="C18" s="235"/>
      <c r="D18" s="235" t="s">
        <v>78</v>
      </c>
      <c r="E18" s="235"/>
      <c r="F18" s="17" t="s">
        <v>0</v>
      </c>
      <c r="G18" s="16" t="s">
        <v>1</v>
      </c>
      <c r="H18" s="16" t="s">
        <v>79</v>
      </c>
      <c r="I18" s="16" t="s">
        <v>80</v>
      </c>
      <c r="J18" s="95" t="s">
        <v>81</v>
      </c>
      <c r="L18" t="s">
        <v>209</v>
      </c>
    </row>
    <row r="19" spans="2:18">
      <c r="B19" s="19" t="s">
        <v>89</v>
      </c>
      <c r="C19" s="20"/>
      <c r="D19" s="21"/>
      <c r="E19" s="20"/>
      <c r="F19" s="33"/>
      <c r="G19" s="22"/>
      <c r="H19" s="22"/>
      <c r="I19" s="22"/>
      <c r="J19" s="92"/>
      <c r="L19" t="s">
        <v>210</v>
      </c>
    </row>
    <row r="20" spans="2:18" ht="13.5" customHeight="1">
      <c r="B20" s="24" t="s">
        <v>90</v>
      </c>
      <c r="C20" s="25"/>
      <c r="D20" s="29"/>
      <c r="E20" s="25"/>
      <c r="F20" s="35" t="s">
        <v>91</v>
      </c>
      <c r="G20" s="26">
        <v>1</v>
      </c>
      <c r="H20" s="36" t="e">
        <f>#REF!</f>
        <v>#REF!</v>
      </c>
      <c r="I20" s="37" t="e">
        <f>G20*H20</f>
        <v>#REF!</v>
      </c>
      <c r="J20" s="97" t="e">
        <f>#REF!</f>
        <v>#REF!</v>
      </c>
    </row>
    <row r="21" spans="2:18">
      <c r="B21" s="24" t="s">
        <v>92</v>
      </c>
      <c r="C21" s="25"/>
      <c r="D21" s="29"/>
      <c r="E21" s="25"/>
      <c r="F21" s="35" t="s">
        <v>91</v>
      </c>
      <c r="G21" s="26">
        <v>2</v>
      </c>
      <c r="H21" s="36" t="e">
        <f>#REF!</f>
        <v>#REF!</v>
      </c>
      <c r="I21" s="37" t="e">
        <f>G21*H21</f>
        <v>#REF!</v>
      </c>
      <c r="J21" s="97" t="e">
        <f>#REF!</f>
        <v>#REF!</v>
      </c>
      <c r="L21" s="35" t="s">
        <v>187</v>
      </c>
      <c r="M21" s="35" t="s">
        <v>78</v>
      </c>
      <c r="N21" s="35" t="s">
        <v>0</v>
      </c>
      <c r="O21" s="35" t="s">
        <v>1</v>
      </c>
      <c r="P21" s="35" t="s">
        <v>79</v>
      </c>
      <c r="Q21" s="35" t="s">
        <v>80</v>
      </c>
      <c r="R21" s="35" t="s">
        <v>2</v>
      </c>
    </row>
    <row r="22" spans="2:18">
      <c r="B22" s="24"/>
      <c r="C22" s="38" t="s">
        <v>5</v>
      </c>
      <c r="D22" s="29"/>
      <c r="E22" s="25"/>
      <c r="F22" s="35"/>
      <c r="G22" s="26"/>
      <c r="H22" s="37"/>
      <c r="I22" s="37" t="e">
        <f>SUM(I20:I21)</f>
        <v>#REF!</v>
      </c>
      <c r="J22" s="90"/>
      <c r="L22" s="26" t="s">
        <v>189</v>
      </c>
      <c r="M22" s="105"/>
      <c r="N22" s="35" t="s">
        <v>91</v>
      </c>
      <c r="O22" s="26">
        <v>1</v>
      </c>
      <c r="P22" s="36" t="e">
        <f>#REF!</f>
        <v>#REF!</v>
      </c>
      <c r="Q22" s="37" t="e">
        <f>O22*P22</f>
        <v>#REF!</v>
      </c>
      <c r="R22" s="26"/>
    </row>
    <row r="23" spans="2:18">
      <c r="B23" s="24" t="s">
        <v>3</v>
      </c>
      <c r="C23" s="25"/>
      <c r="D23" s="29"/>
      <c r="E23" s="25"/>
      <c r="F23" s="35"/>
      <c r="G23" s="26"/>
      <c r="H23" s="37"/>
      <c r="I23" s="37"/>
      <c r="J23" s="90"/>
      <c r="L23" s="26" t="s">
        <v>190</v>
      </c>
      <c r="M23" s="34" t="s">
        <v>96</v>
      </c>
      <c r="N23" s="35" t="s">
        <v>97</v>
      </c>
      <c r="O23" s="26" t="e">
        <f>#REF!</f>
        <v>#REF!</v>
      </c>
      <c r="P23" s="36" t="e">
        <f>#REF!</f>
        <v>#REF!</v>
      </c>
      <c r="Q23" s="37" t="e">
        <f>O23*P23</f>
        <v>#REF!</v>
      </c>
      <c r="R23" s="26" t="s">
        <v>207</v>
      </c>
    </row>
    <row r="24" spans="2:18">
      <c r="B24" s="24" t="s">
        <v>94</v>
      </c>
      <c r="C24" s="25"/>
      <c r="D24" s="209" t="s">
        <v>168</v>
      </c>
      <c r="E24" s="210"/>
      <c r="F24" s="35" t="s">
        <v>95</v>
      </c>
      <c r="G24" s="26">
        <v>200</v>
      </c>
      <c r="H24" s="64">
        <v>170</v>
      </c>
      <c r="I24" s="37">
        <f>G24*H24</f>
        <v>34000</v>
      </c>
      <c r="J24" s="90"/>
      <c r="L24" s="26" t="s">
        <v>98</v>
      </c>
      <c r="M24" s="34"/>
      <c r="N24" s="35" t="s">
        <v>93</v>
      </c>
      <c r="O24" s="26">
        <v>1</v>
      </c>
      <c r="P24" s="36" t="e">
        <f>#REF!</f>
        <v>#REF!</v>
      </c>
      <c r="Q24" s="37" t="e">
        <f>O24*P24</f>
        <v>#REF!</v>
      </c>
      <c r="R24" s="26"/>
    </row>
    <row r="25" spans="2:18">
      <c r="B25" s="24" t="s">
        <v>180</v>
      </c>
      <c r="C25" s="25"/>
      <c r="D25" s="209"/>
      <c r="E25" s="210"/>
      <c r="F25" s="35" t="s">
        <v>113</v>
      </c>
      <c r="G25" s="26"/>
      <c r="H25" s="36"/>
      <c r="I25" s="37"/>
      <c r="J25" s="91"/>
      <c r="L25" s="26" t="s">
        <v>191</v>
      </c>
      <c r="M25" s="34"/>
      <c r="N25" s="35" t="s">
        <v>4</v>
      </c>
      <c r="O25" s="26">
        <v>1</v>
      </c>
      <c r="P25" s="64"/>
      <c r="Q25" s="63" t="e">
        <f>Q26-SUM(Q22:Q24)</f>
        <v>#REF!</v>
      </c>
      <c r="R25" s="26"/>
    </row>
    <row r="26" spans="2:18">
      <c r="B26" s="24"/>
      <c r="C26" s="89" t="s">
        <v>165</v>
      </c>
      <c r="D26" s="29"/>
      <c r="E26" s="25"/>
      <c r="F26" s="35"/>
      <c r="G26" s="26"/>
      <c r="H26" s="37"/>
      <c r="I26" s="37">
        <f>SUM(I24:I25)</f>
        <v>34000</v>
      </c>
      <c r="J26" s="90"/>
      <c r="L26" s="26" t="s">
        <v>87</v>
      </c>
      <c r="M26" s="34"/>
      <c r="N26" s="26"/>
      <c r="O26" s="26"/>
      <c r="P26" s="63"/>
      <c r="Q26" s="63" t="e">
        <f>ROUNDUP(SUM(Q22:Q24),-2)</f>
        <v>#REF!</v>
      </c>
      <c r="R26" s="26"/>
    </row>
    <row r="27" spans="2:18">
      <c r="B27" s="24"/>
      <c r="C27" s="25"/>
      <c r="D27" s="29"/>
      <c r="E27" s="25"/>
      <c r="F27" s="35"/>
      <c r="G27" s="26"/>
      <c r="H27" s="37"/>
      <c r="I27" s="37"/>
      <c r="J27" s="90"/>
      <c r="P27" s="41"/>
      <c r="Q27" s="41"/>
    </row>
    <row r="28" spans="2:18">
      <c r="B28" s="24" t="s">
        <v>99</v>
      </c>
      <c r="C28" s="25"/>
      <c r="D28" s="29"/>
      <c r="E28" s="25"/>
      <c r="F28" s="35"/>
      <c r="G28" s="26"/>
      <c r="H28" s="37"/>
      <c r="I28" s="37"/>
      <c r="J28" s="90"/>
      <c r="P28" s="41"/>
      <c r="Q28" s="41"/>
    </row>
    <row r="29" spans="2:18">
      <c r="B29" s="24" t="s">
        <v>100</v>
      </c>
      <c r="C29" s="25"/>
      <c r="D29" s="225" t="s">
        <v>197</v>
      </c>
      <c r="E29" s="230"/>
      <c r="F29" s="35" t="s">
        <v>93</v>
      </c>
      <c r="G29" s="26">
        <v>1</v>
      </c>
      <c r="H29" s="37" t="e">
        <f>$Q$26</f>
        <v>#REF!</v>
      </c>
      <c r="I29" s="37" t="e">
        <f>G29*H29</f>
        <v>#REF!</v>
      </c>
      <c r="J29" s="90" t="s">
        <v>101</v>
      </c>
    </row>
    <row r="30" spans="2:18">
      <c r="B30" s="24" t="s">
        <v>102</v>
      </c>
      <c r="C30" s="25"/>
      <c r="D30" s="209" t="s">
        <v>194</v>
      </c>
      <c r="E30" s="231"/>
      <c r="F30" s="35" t="s">
        <v>93</v>
      </c>
      <c r="G30" s="26">
        <v>0.125</v>
      </c>
      <c r="H30" s="37" t="e">
        <f>#REF!</f>
        <v>#REF!</v>
      </c>
      <c r="I30" s="37" t="e">
        <f>G30*H30</f>
        <v>#REF!</v>
      </c>
      <c r="J30" s="90" t="s">
        <v>103</v>
      </c>
      <c r="L30" t="s">
        <v>192</v>
      </c>
    </row>
    <row r="31" spans="2:18">
      <c r="B31" s="24"/>
      <c r="C31" s="38" t="s">
        <v>5</v>
      </c>
      <c r="D31" s="29"/>
      <c r="E31" s="25"/>
      <c r="F31" s="35"/>
      <c r="G31" s="26"/>
      <c r="H31" s="37"/>
      <c r="I31" s="37" t="e">
        <f>SUM(I29:I30)</f>
        <v>#REF!</v>
      </c>
      <c r="J31" s="90"/>
    </row>
    <row r="32" spans="2:18">
      <c r="B32" s="24"/>
      <c r="C32" s="38"/>
      <c r="D32" s="29"/>
      <c r="E32" s="25"/>
      <c r="F32" s="35"/>
      <c r="G32" s="26"/>
      <c r="H32" s="37"/>
      <c r="I32" s="37"/>
      <c r="J32" s="90"/>
      <c r="L32" s="35" t="s">
        <v>187</v>
      </c>
      <c r="M32" s="35" t="s">
        <v>78</v>
      </c>
      <c r="N32" s="35" t="s">
        <v>0</v>
      </c>
      <c r="O32" s="35" t="s">
        <v>1</v>
      </c>
      <c r="P32" s="35" t="s">
        <v>79</v>
      </c>
      <c r="Q32" s="35" t="s">
        <v>80</v>
      </c>
      <c r="R32" s="35" t="s">
        <v>2</v>
      </c>
    </row>
    <row r="33" spans="2:18">
      <c r="B33" s="24"/>
      <c r="C33" s="38" t="s">
        <v>167</v>
      </c>
      <c r="D33" s="29"/>
      <c r="E33" s="25"/>
      <c r="F33" s="26"/>
      <c r="G33" s="26"/>
      <c r="H33" s="26"/>
      <c r="I33" s="63" t="e">
        <f>I22+I31</f>
        <v>#REF!</v>
      </c>
      <c r="J33" s="90"/>
      <c r="L33" s="26" t="s">
        <v>189</v>
      </c>
      <c r="M33" s="39"/>
      <c r="N33" s="35" t="s">
        <v>91</v>
      </c>
      <c r="O33" s="26">
        <v>1</v>
      </c>
      <c r="P33" s="36" t="e">
        <f>#REF!</f>
        <v>#REF!</v>
      </c>
      <c r="Q33" s="37" t="e">
        <f>O33*P33</f>
        <v>#REF!</v>
      </c>
      <c r="R33" s="26"/>
    </row>
    <row r="34" spans="2:18" ht="14.25" thickBot="1">
      <c r="B34" s="42" t="s">
        <v>104</v>
      </c>
      <c r="C34" s="43"/>
      <c r="D34" s="232" t="s">
        <v>175</v>
      </c>
      <c r="E34" s="233"/>
      <c r="F34" s="44" t="s">
        <v>4</v>
      </c>
      <c r="G34" s="45">
        <v>1</v>
      </c>
      <c r="H34" s="45"/>
      <c r="I34" s="66" t="e">
        <f>ROUND(I33*0.01,0)</f>
        <v>#REF!</v>
      </c>
      <c r="J34" s="46" t="s">
        <v>166</v>
      </c>
      <c r="L34" s="26" t="s">
        <v>190</v>
      </c>
      <c r="M34" s="34" t="s">
        <v>96</v>
      </c>
      <c r="N34" s="35" t="s">
        <v>97</v>
      </c>
      <c r="O34" s="26" t="e">
        <f>#REF!</f>
        <v>#REF!</v>
      </c>
      <c r="P34" s="36" t="e">
        <f>#REF!</f>
        <v>#REF!</v>
      </c>
      <c r="Q34" s="37" t="e">
        <f>O34*P34</f>
        <v>#REF!</v>
      </c>
      <c r="R34" s="26" t="s">
        <v>207</v>
      </c>
    </row>
    <row r="35" spans="2:18" ht="14.25" thickBot="1">
      <c r="B35" s="47"/>
      <c r="C35" s="48" t="s">
        <v>87</v>
      </c>
      <c r="D35" s="49"/>
      <c r="E35" s="49"/>
      <c r="F35" s="49"/>
      <c r="G35" s="49"/>
      <c r="H35" s="50"/>
      <c r="I35" s="51" t="e">
        <f>I22+I34+I26+I31</f>
        <v>#REF!</v>
      </c>
      <c r="J35" s="52"/>
      <c r="L35" s="26" t="s">
        <v>98</v>
      </c>
      <c r="M35" s="26"/>
      <c r="N35" s="35" t="s">
        <v>93</v>
      </c>
      <c r="O35" s="26">
        <v>1</v>
      </c>
      <c r="P35" s="36" t="e">
        <f>#REF!</f>
        <v>#REF!</v>
      </c>
      <c r="Q35" s="37" t="e">
        <f>O35*P35</f>
        <v>#REF!</v>
      </c>
      <c r="R35" s="26"/>
    </row>
    <row r="36" spans="2:18" ht="14.25" thickBot="1">
      <c r="H36" s="53" t="s">
        <v>105</v>
      </c>
      <c r="I36" s="54" t="e">
        <f>ROUND(I35/2000,0)</f>
        <v>#REF!</v>
      </c>
      <c r="J36" s="52" t="s">
        <v>106</v>
      </c>
      <c r="L36" s="26" t="s">
        <v>191</v>
      </c>
      <c r="M36" s="26"/>
      <c r="N36" s="35" t="s">
        <v>4</v>
      </c>
      <c r="O36" s="26">
        <v>1</v>
      </c>
      <c r="P36" s="64"/>
      <c r="Q36" s="63" t="e">
        <f>Q37-SUM(Q33:Q35)</f>
        <v>#REF!</v>
      </c>
      <c r="R36" s="26"/>
    </row>
    <row r="37" spans="2:18">
      <c r="L37" s="26" t="s">
        <v>87</v>
      </c>
      <c r="M37" s="26"/>
      <c r="N37" s="26"/>
      <c r="O37" s="26"/>
      <c r="P37" s="63"/>
      <c r="Q37" s="63" t="e">
        <f>ROUNDUP(SUM(Q33:Q35),-2)</f>
        <v>#REF!</v>
      </c>
      <c r="R37" s="26"/>
    </row>
    <row r="38" spans="2:18">
      <c r="B38" t="s">
        <v>107</v>
      </c>
      <c r="P38" s="118" t="str">
        <f>入力!C18</f>
        <v>近畿</v>
      </c>
      <c r="Q38" s="67" t="e">
        <f>#REF!</f>
        <v>#REF!</v>
      </c>
    </row>
    <row r="39" spans="2:18">
      <c r="B39" t="s">
        <v>198</v>
      </c>
      <c r="P39" s="112"/>
      <c r="Q39" s="65"/>
    </row>
    <row r="41" spans="2:18">
      <c r="B41" s="206" t="s">
        <v>108</v>
      </c>
      <c r="C41" s="206"/>
      <c r="D41" s="206" t="s">
        <v>78</v>
      </c>
      <c r="E41" s="206"/>
      <c r="F41" s="35" t="s">
        <v>0</v>
      </c>
      <c r="G41" s="35" t="s">
        <v>1</v>
      </c>
      <c r="H41" s="35" t="s">
        <v>79</v>
      </c>
      <c r="I41" s="206" t="s">
        <v>2</v>
      </c>
      <c r="J41" s="206"/>
      <c r="O41" s="55"/>
    </row>
    <row r="42" spans="2:18">
      <c r="B42" s="228" t="s">
        <v>109</v>
      </c>
      <c r="C42" s="229"/>
      <c r="D42" s="209" t="s">
        <v>110</v>
      </c>
      <c r="E42" s="210"/>
      <c r="F42" s="35" t="s">
        <v>4</v>
      </c>
      <c r="G42" s="26">
        <v>1</v>
      </c>
      <c r="H42" s="63">
        <v>50000</v>
      </c>
      <c r="I42" s="209" t="s">
        <v>111</v>
      </c>
      <c r="J42" s="210"/>
      <c r="L42" s="83" t="s">
        <v>201</v>
      </c>
      <c r="M42" s="211" t="s">
        <v>202</v>
      </c>
      <c r="N42" s="211"/>
      <c r="O42" s="119" t="str">
        <f>入力!C15</f>
        <v>和歌山</v>
      </c>
    </row>
    <row r="43" spans="2:18">
      <c r="M43" s="211" t="s">
        <v>203</v>
      </c>
      <c r="N43" s="211"/>
      <c r="O43" s="62" t="str">
        <f>入力!C27</f>
        <v>令和8年度国土交通省土木工事積算基準</v>
      </c>
    </row>
    <row r="44" spans="2:18">
      <c r="L44" t="s">
        <v>185</v>
      </c>
      <c r="M44" s="211" t="s">
        <v>204</v>
      </c>
      <c r="N44" s="211"/>
      <c r="O44" s="62" t="str">
        <f>入力!C24</f>
        <v>令和8年4月建設物価</v>
      </c>
    </row>
    <row r="45" spans="2:18">
      <c r="M45" s="211" t="s">
        <v>205</v>
      </c>
      <c r="N45" s="211"/>
      <c r="O45" t="str">
        <f>入力!C30</f>
        <v>令和8年度機械等損料表</v>
      </c>
    </row>
    <row r="46" spans="2:18">
      <c r="B46" t="s">
        <v>199</v>
      </c>
      <c r="L46" t="s">
        <v>186</v>
      </c>
    </row>
    <row r="47" spans="2:18">
      <c r="B47" s="206" t="s">
        <v>77</v>
      </c>
      <c r="C47" s="206"/>
      <c r="D47" s="206" t="s">
        <v>78</v>
      </c>
      <c r="E47" s="206"/>
      <c r="F47" s="26" t="s">
        <v>0</v>
      </c>
      <c r="G47" s="26" t="s">
        <v>1</v>
      </c>
      <c r="H47" s="206" t="s">
        <v>2</v>
      </c>
      <c r="I47" s="206"/>
      <c r="J47" s="206"/>
    </row>
    <row r="48" spans="2:18">
      <c r="B48" s="29" t="s">
        <v>90</v>
      </c>
      <c r="C48" s="25"/>
      <c r="D48" s="29"/>
      <c r="E48" s="25"/>
      <c r="F48" s="56" t="s">
        <v>91</v>
      </c>
      <c r="G48" s="26">
        <v>1</v>
      </c>
      <c r="H48" s="206"/>
      <c r="I48" s="206"/>
      <c r="J48" s="206"/>
    </row>
    <row r="49" spans="2:10">
      <c r="B49" s="29" t="s">
        <v>92</v>
      </c>
      <c r="C49" s="25"/>
      <c r="D49" s="29"/>
      <c r="E49" s="25"/>
      <c r="F49" s="40" t="s">
        <v>91</v>
      </c>
      <c r="G49" s="26">
        <v>2</v>
      </c>
      <c r="H49" s="206"/>
      <c r="I49" s="206"/>
      <c r="J49" s="206"/>
    </row>
    <row r="50" spans="2:10">
      <c r="B50" s="29"/>
      <c r="C50" s="25"/>
      <c r="D50" s="29"/>
      <c r="E50" s="25"/>
      <c r="F50" s="40"/>
      <c r="G50" s="26"/>
      <c r="H50" s="206"/>
      <c r="I50" s="206"/>
      <c r="J50" s="206"/>
    </row>
    <row r="51" spans="2:10">
      <c r="B51" s="29" t="s">
        <v>178</v>
      </c>
      <c r="C51" s="25"/>
      <c r="D51" s="225" t="s">
        <v>196</v>
      </c>
      <c r="E51" s="226"/>
      <c r="F51" s="40" t="s">
        <v>93</v>
      </c>
      <c r="G51" s="26">
        <v>1</v>
      </c>
      <c r="H51" s="227" t="s">
        <v>177</v>
      </c>
      <c r="I51" s="222"/>
      <c r="J51" s="223"/>
    </row>
    <row r="52" spans="2:10">
      <c r="B52" s="29" t="s">
        <v>179</v>
      </c>
      <c r="C52" s="25"/>
      <c r="D52" s="209" t="s">
        <v>195</v>
      </c>
      <c r="E52" s="210"/>
      <c r="F52" s="40" t="s">
        <v>93</v>
      </c>
      <c r="G52" s="26">
        <v>0.125</v>
      </c>
      <c r="H52" s="206"/>
      <c r="I52" s="206"/>
      <c r="J52" s="206"/>
    </row>
    <row r="53" spans="2:10">
      <c r="B53" s="29" t="s">
        <v>94</v>
      </c>
      <c r="C53" s="25"/>
      <c r="D53" s="209" t="s">
        <v>112</v>
      </c>
      <c r="E53" s="210"/>
      <c r="F53" s="40" t="s">
        <v>95</v>
      </c>
      <c r="G53" s="26">
        <v>200</v>
      </c>
      <c r="H53" s="206"/>
      <c r="I53" s="206"/>
      <c r="J53" s="206"/>
    </row>
    <row r="54" spans="2:10">
      <c r="B54" s="29" t="s">
        <v>180</v>
      </c>
      <c r="C54" s="25"/>
      <c r="D54" s="218" t="s">
        <v>181</v>
      </c>
      <c r="E54" s="219"/>
      <c r="F54" s="35" t="s">
        <v>113</v>
      </c>
      <c r="G54" s="103" t="s">
        <v>211</v>
      </c>
      <c r="H54" s="224" t="s">
        <v>164</v>
      </c>
      <c r="I54" s="224"/>
      <c r="J54" s="224"/>
    </row>
    <row r="55" spans="2:10">
      <c r="B55" s="29" t="s">
        <v>180</v>
      </c>
      <c r="C55" s="25"/>
      <c r="D55" s="218" t="s">
        <v>182</v>
      </c>
      <c r="E55" s="219"/>
      <c r="F55" s="35" t="s">
        <v>113</v>
      </c>
      <c r="G55" s="103" t="s">
        <v>212</v>
      </c>
      <c r="H55" s="221" t="s">
        <v>114</v>
      </c>
      <c r="I55" s="222"/>
      <c r="J55" s="223"/>
    </row>
    <row r="57" spans="2:10">
      <c r="B57" t="s">
        <v>226</v>
      </c>
    </row>
    <row r="58" spans="2:10">
      <c r="B58" t="s">
        <v>227</v>
      </c>
    </row>
    <row r="66" ht="13.5" customHeight="1"/>
    <row r="90" ht="13.5" customHeight="1"/>
  </sheetData>
  <mergeCells count="36">
    <mergeCell ref="B4:C4"/>
    <mergeCell ref="D4:E4"/>
    <mergeCell ref="D6:E6"/>
    <mergeCell ref="B18:C18"/>
    <mergeCell ref="D18:E18"/>
    <mergeCell ref="D24:E24"/>
    <mergeCell ref="D25:E25"/>
    <mergeCell ref="D29:E29"/>
    <mergeCell ref="D30:E30"/>
    <mergeCell ref="B41:C41"/>
    <mergeCell ref="D41:E41"/>
    <mergeCell ref="I41:J41"/>
    <mergeCell ref="D34:E34"/>
    <mergeCell ref="D54:E54"/>
    <mergeCell ref="B42:C42"/>
    <mergeCell ref="D42:E42"/>
    <mergeCell ref="I42:J42"/>
    <mergeCell ref="H49:J49"/>
    <mergeCell ref="H50:J50"/>
    <mergeCell ref="H47:J47"/>
    <mergeCell ref="D55:E55"/>
    <mergeCell ref="H55:J55"/>
    <mergeCell ref="H48:J48"/>
    <mergeCell ref="H53:J53"/>
    <mergeCell ref="H54:J54"/>
    <mergeCell ref="D51:E51"/>
    <mergeCell ref="H51:J51"/>
    <mergeCell ref="D52:E52"/>
    <mergeCell ref="H52:J52"/>
    <mergeCell ref="D53:E53"/>
    <mergeCell ref="M42:N42"/>
    <mergeCell ref="M43:N43"/>
    <mergeCell ref="M44:N44"/>
    <mergeCell ref="M45:N45"/>
    <mergeCell ref="B47:C47"/>
    <mergeCell ref="D47:E47"/>
  </mergeCells>
  <phoneticPr fontId="6"/>
  <pageMargins left="0.98425196850393704" right="0.78740157480314965" top="0.78740157480314965" bottom="0.59055118110236227" header="0.51181102362204722" footer="0.51181102362204722"/>
  <pageSetup paperSize="9" orientation="portrait" horizontalDpi="300" r:id="rId1"/>
  <headerFooter alignWithMargins="0"/>
  <legacyDrawing r:id="rId2"/>
</worksheet>
</file>

<file path=xl/worksheets/sheet7.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600-000000000000}">
  <dimension ref="B2:T55"/>
  <sheetViews>
    <sheetView showZeros="0" zoomScaleNormal="100" workbookViewId="0">
      <selection activeCell="A2" sqref="A2"/>
    </sheetView>
  </sheetViews>
  <sheetFormatPr defaultRowHeight="15" customHeight="1"/>
  <cols>
    <col min="1" max="1" width="3.625" customWidth="1"/>
    <col min="3" max="3" width="11.875" customWidth="1"/>
    <col min="5" max="5" width="9" customWidth="1"/>
    <col min="6" max="6" width="5.5" customWidth="1"/>
    <col min="7" max="7" width="9.125" customWidth="1"/>
    <col min="8" max="8" width="9.125" bestFit="1" customWidth="1"/>
    <col min="9" max="9" width="11.875" bestFit="1" customWidth="1"/>
    <col min="10" max="10" width="11.125" bestFit="1" customWidth="1"/>
    <col min="11" max="11" width="10.875" customWidth="1"/>
    <col min="12" max="12" width="13.25" customWidth="1"/>
    <col min="13" max="15" width="8.125" customWidth="1"/>
    <col min="16" max="17" width="9.125" bestFit="1" customWidth="1"/>
    <col min="18" max="18" width="11.875" customWidth="1"/>
  </cols>
  <sheetData>
    <row r="2" spans="2:10" s="15" customFormat="1" ht="15" customHeight="1">
      <c r="B2" s="123" t="s">
        <v>283</v>
      </c>
    </row>
    <row r="3" spans="2:10" ht="15" customHeight="1" thickBot="1">
      <c r="B3" t="s">
        <v>286</v>
      </c>
      <c r="J3" s="83" t="s">
        <v>292</v>
      </c>
    </row>
    <row r="4" spans="2:10" ht="15" customHeight="1" thickBot="1">
      <c r="B4" s="245" t="s">
        <v>77</v>
      </c>
      <c r="C4" s="238"/>
      <c r="D4" s="238" t="s">
        <v>78</v>
      </c>
      <c r="E4" s="238"/>
      <c r="F4" s="124" t="s">
        <v>0</v>
      </c>
      <c r="G4" s="125" t="s">
        <v>1</v>
      </c>
      <c r="H4" s="125" t="s">
        <v>79</v>
      </c>
      <c r="I4" s="125" t="s">
        <v>80</v>
      </c>
      <c r="J4" s="126" t="s">
        <v>81</v>
      </c>
    </row>
    <row r="5" spans="2:10" ht="15" customHeight="1">
      <c r="B5" s="19" t="s">
        <v>193</v>
      </c>
      <c r="C5" s="20"/>
      <c r="D5" s="21"/>
      <c r="E5" s="20"/>
      <c r="F5" s="22"/>
      <c r="G5" s="22"/>
      <c r="H5" s="22"/>
      <c r="I5" s="22"/>
      <c r="J5" s="127"/>
    </row>
    <row r="6" spans="2:10" ht="15" customHeight="1">
      <c r="B6" s="128" t="s">
        <v>267</v>
      </c>
      <c r="C6" s="129"/>
      <c r="D6" s="218" t="s">
        <v>284</v>
      </c>
      <c r="E6" s="219"/>
      <c r="F6" s="120" t="s">
        <v>246</v>
      </c>
      <c r="G6" s="174">
        <v>1</v>
      </c>
      <c r="H6" s="27">
        <v>32600</v>
      </c>
      <c r="I6" s="27">
        <f t="shared" ref="I6:I11" si="0">G6*H6</f>
        <v>32600</v>
      </c>
      <c r="J6" s="131"/>
    </row>
    <row r="7" spans="2:10" ht="15" customHeight="1">
      <c r="B7" s="128" t="s">
        <v>276</v>
      </c>
      <c r="C7" s="129"/>
      <c r="D7" s="165"/>
      <c r="E7" s="166"/>
      <c r="F7" s="120" t="s">
        <v>275</v>
      </c>
      <c r="G7" s="130"/>
      <c r="H7" s="27">
        <v>25000</v>
      </c>
      <c r="I7" s="27">
        <f t="shared" ref="I7:I9" si="1">G7*H7</f>
        <v>0</v>
      </c>
      <c r="J7" s="131"/>
    </row>
    <row r="8" spans="2:10" ht="15" customHeight="1">
      <c r="B8" s="128" t="s">
        <v>277</v>
      </c>
      <c r="C8" s="129"/>
      <c r="D8" s="165"/>
      <c r="E8" s="166"/>
      <c r="F8" s="120" t="s">
        <v>279</v>
      </c>
      <c r="G8" s="178">
        <f>G6*60</f>
        <v>60</v>
      </c>
      <c r="H8" s="27">
        <v>32</v>
      </c>
      <c r="I8" s="27">
        <f t="shared" si="1"/>
        <v>1920</v>
      </c>
      <c r="J8" s="131"/>
    </row>
    <row r="9" spans="2:10" ht="15" customHeight="1">
      <c r="B9" s="128" t="s">
        <v>278</v>
      </c>
      <c r="C9" s="129"/>
      <c r="D9" s="165"/>
      <c r="E9" s="166"/>
      <c r="F9" s="120" t="s">
        <v>280</v>
      </c>
      <c r="G9" s="178">
        <f>G6*4</f>
        <v>4</v>
      </c>
      <c r="H9" s="27">
        <v>38</v>
      </c>
      <c r="I9" s="27">
        <f t="shared" si="1"/>
        <v>152</v>
      </c>
      <c r="J9" s="131"/>
    </row>
    <row r="10" spans="2:10" ht="15" customHeight="1">
      <c r="B10" s="128"/>
      <c r="C10" s="129"/>
      <c r="D10" s="218"/>
      <c r="E10" s="219"/>
      <c r="F10" s="120"/>
      <c r="G10" s="179"/>
      <c r="H10" s="27"/>
      <c r="I10" s="27"/>
      <c r="J10" s="131"/>
    </row>
    <row r="11" spans="2:10" ht="15" customHeight="1">
      <c r="B11" s="128" t="s">
        <v>247</v>
      </c>
      <c r="C11" s="129"/>
      <c r="D11" s="218" t="s">
        <v>248</v>
      </c>
      <c r="E11" s="219"/>
      <c r="F11" s="120" t="s">
        <v>146</v>
      </c>
      <c r="G11" s="178">
        <f>G15*1.25</f>
        <v>2.625</v>
      </c>
      <c r="H11" s="27">
        <v>580</v>
      </c>
      <c r="I11" s="27">
        <f t="shared" si="0"/>
        <v>1522.5</v>
      </c>
      <c r="J11" s="132" t="s">
        <v>291</v>
      </c>
    </row>
    <row r="12" spans="2:10" ht="15" customHeight="1">
      <c r="B12" s="24"/>
      <c r="C12" s="25"/>
      <c r="D12" s="133"/>
      <c r="E12" s="134"/>
      <c r="F12" s="34"/>
      <c r="G12" s="107"/>
      <c r="H12" s="27"/>
      <c r="I12" s="27"/>
      <c r="J12" s="132"/>
    </row>
    <row r="13" spans="2:10" ht="15" customHeight="1">
      <c r="B13" s="24" t="s">
        <v>257</v>
      </c>
      <c r="C13" s="25"/>
      <c r="D13" s="29"/>
      <c r="E13" s="25"/>
      <c r="F13" s="34"/>
      <c r="G13" s="27"/>
      <c r="H13" s="27"/>
      <c r="I13" s="27"/>
      <c r="J13" s="135"/>
    </row>
    <row r="14" spans="2:10" ht="15" customHeight="1">
      <c r="B14" s="246" t="s">
        <v>268</v>
      </c>
      <c r="C14" s="247"/>
      <c r="D14" s="218" t="s">
        <v>270</v>
      </c>
      <c r="E14" s="219"/>
      <c r="F14" s="34" t="s">
        <v>249</v>
      </c>
      <c r="G14" s="173">
        <f>+G6*2</f>
        <v>2</v>
      </c>
      <c r="H14" s="27">
        <f ca="1">I45</f>
        <v>19808</v>
      </c>
      <c r="I14" s="27">
        <f ca="1">G14*H14</f>
        <v>39616</v>
      </c>
      <c r="J14" s="135" t="s">
        <v>85</v>
      </c>
    </row>
    <row r="15" spans="2:10" ht="15" customHeight="1">
      <c r="B15" s="246" t="s">
        <v>269</v>
      </c>
      <c r="C15" s="247"/>
      <c r="D15" s="218" t="s">
        <v>248</v>
      </c>
      <c r="E15" s="219"/>
      <c r="F15" s="34" t="s">
        <v>146</v>
      </c>
      <c r="G15" s="173">
        <f>G6*(1+0.025*2)*2</f>
        <v>2.1</v>
      </c>
      <c r="H15" s="27">
        <f ca="1">I53</f>
        <v>96.8</v>
      </c>
      <c r="I15" s="27">
        <f ca="1">G15*H15</f>
        <v>203.28</v>
      </c>
      <c r="J15" s="135" t="s">
        <v>266</v>
      </c>
    </row>
    <row r="16" spans="2:10" ht="15" customHeight="1">
      <c r="B16" s="24"/>
      <c r="C16" s="25"/>
      <c r="D16" s="133"/>
      <c r="E16" s="134"/>
      <c r="F16" s="34"/>
      <c r="G16" s="107"/>
      <c r="H16" s="27"/>
      <c r="I16" s="27"/>
      <c r="J16" s="132"/>
    </row>
    <row r="17" spans="2:20" ht="15" customHeight="1">
      <c r="B17" s="24" t="s">
        <v>289</v>
      </c>
      <c r="C17" s="25"/>
      <c r="D17" s="29"/>
      <c r="E17" s="25"/>
      <c r="F17" s="34" t="s">
        <v>4</v>
      </c>
      <c r="G17" s="27">
        <v>1</v>
      </c>
      <c r="H17" s="27">
        <v>200000</v>
      </c>
      <c r="I17" s="27">
        <f>G17*H17</f>
        <v>200000</v>
      </c>
      <c r="J17" s="135"/>
    </row>
    <row r="18" spans="2:20" ht="15" customHeight="1">
      <c r="B18" s="24"/>
      <c r="C18" s="25"/>
      <c r="D18" s="29"/>
      <c r="E18" s="25"/>
      <c r="F18" s="26"/>
      <c r="G18" s="27"/>
      <c r="H18" s="27"/>
      <c r="I18" s="27"/>
      <c r="J18" s="135"/>
    </row>
    <row r="19" spans="2:20" ht="15" customHeight="1" thickBot="1">
      <c r="B19" s="12"/>
      <c r="C19" s="13" t="s">
        <v>87</v>
      </c>
      <c r="D19" s="14"/>
      <c r="E19" s="13"/>
      <c r="F19" s="30"/>
      <c r="G19" s="31"/>
      <c r="H19" s="31"/>
      <c r="I19" s="136">
        <f ca="1">SUM(I6:I18)</f>
        <v>276013.78000000003</v>
      </c>
      <c r="J19" s="137" t="s">
        <v>281</v>
      </c>
      <c r="L19" t="s">
        <v>188</v>
      </c>
    </row>
    <row r="20" spans="2:20" ht="15" customHeight="1">
      <c r="B20" t="s">
        <v>274</v>
      </c>
    </row>
    <row r="21" spans="2:20" ht="15" customHeight="1">
      <c r="B21" t="s">
        <v>259</v>
      </c>
      <c r="L21" t="s">
        <v>209</v>
      </c>
    </row>
    <row r="22" spans="2:20" ht="15" customHeight="1">
      <c r="B22" t="s">
        <v>290</v>
      </c>
      <c r="L22" t="s">
        <v>210</v>
      </c>
    </row>
    <row r="24" spans="2:20" ht="15" customHeight="1">
      <c r="B24" t="s">
        <v>250</v>
      </c>
      <c r="L24" s="34" t="s">
        <v>187</v>
      </c>
      <c r="M24" s="34" t="s">
        <v>78</v>
      </c>
      <c r="N24" s="34" t="s">
        <v>0</v>
      </c>
      <c r="O24" s="34" t="s">
        <v>1</v>
      </c>
      <c r="P24" s="34" t="s">
        <v>79</v>
      </c>
      <c r="Q24" s="34" t="s">
        <v>80</v>
      </c>
      <c r="R24" s="34" t="s">
        <v>2</v>
      </c>
    </row>
    <row r="25" spans="2:20" ht="15" customHeight="1" thickBot="1">
      <c r="J25" s="83" t="s">
        <v>282</v>
      </c>
      <c r="L25" s="26" t="s">
        <v>189</v>
      </c>
      <c r="M25" s="105"/>
      <c r="N25" s="34" t="s">
        <v>91</v>
      </c>
      <c r="O25" s="26">
        <v>1</v>
      </c>
      <c r="P25" s="138">
        <f ca="1">'R8年3月労務単価'!A7</f>
        <v>25400</v>
      </c>
      <c r="Q25" s="139">
        <f ca="1">O25*P25</f>
        <v>25400</v>
      </c>
      <c r="R25" s="26"/>
      <c r="T25" s="184" t="s">
        <v>302</v>
      </c>
    </row>
    <row r="26" spans="2:20" ht="15" customHeight="1">
      <c r="B26" s="250" t="s">
        <v>77</v>
      </c>
      <c r="C26" s="251"/>
      <c r="D26" s="251" t="s">
        <v>78</v>
      </c>
      <c r="E26" s="251"/>
      <c r="F26" s="140" t="s">
        <v>0</v>
      </c>
      <c r="G26" s="141" t="s">
        <v>1</v>
      </c>
      <c r="H26" s="141" t="s">
        <v>79</v>
      </c>
      <c r="I26" s="141" t="s">
        <v>80</v>
      </c>
      <c r="J26" s="142" t="s">
        <v>81</v>
      </c>
      <c r="L26" s="26" t="s">
        <v>190</v>
      </c>
      <c r="M26" s="34" t="s">
        <v>96</v>
      </c>
      <c r="N26" s="34" t="s">
        <v>97</v>
      </c>
      <c r="O26" s="26">
        <f>ROUND(104*0.144*ROUND(690/120,1),1)</f>
        <v>86.9</v>
      </c>
      <c r="P26" s="138">
        <f>'R8年4月燃料費'!A4</f>
        <v>129</v>
      </c>
      <c r="Q26" s="139">
        <f>O26*P26</f>
        <v>11210.1</v>
      </c>
      <c r="R26" s="26" t="s">
        <v>207</v>
      </c>
      <c r="T26" s="184" t="s">
        <v>303</v>
      </c>
    </row>
    <row r="27" spans="2:20" ht="15" customHeight="1">
      <c r="B27" s="246" t="s">
        <v>255</v>
      </c>
      <c r="C27" s="247"/>
      <c r="D27" s="218" t="s">
        <v>265</v>
      </c>
      <c r="E27" s="219"/>
      <c r="F27" s="34" t="s">
        <v>256</v>
      </c>
      <c r="G27" s="167">
        <f>10*0.95</f>
        <v>9.5</v>
      </c>
      <c r="H27" s="36">
        <f>'R8年工費・砕石'!B2</f>
        <v>3450</v>
      </c>
      <c r="I27" s="139">
        <f>G27*H27</f>
        <v>32775</v>
      </c>
      <c r="J27" s="121" t="s">
        <v>310</v>
      </c>
      <c r="L27" s="26" t="s">
        <v>98</v>
      </c>
      <c r="M27" s="34"/>
      <c r="N27" s="34" t="s">
        <v>93</v>
      </c>
      <c r="O27" s="26">
        <v>1</v>
      </c>
      <c r="P27" s="138">
        <v>18400</v>
      </c>
      <c r="Q27" s="139">
        <f>O27*P27</f>
        <v>18400</v>
      </c>
      <c r="R27" s="26"/>
      <c r="T27" s="184" t="s">
        <v>304</v>
      </c>
    </row>
    <row r="28" spans="2:20" ht="15" customHeight="1">
      <c r="B28" s="246"/>
      <c r="C28" s="247"/>
      <c r="D28" s="218"/>
      <c r="E28" s="219"/>
      <c r="F28" s="26"/>
      <c r="G28" s="34"/>
      <c r="H28" s="34"/>
      <c r="I28" s="34"/>
      <c r="J28" s="146"/>
      <c r="L28" s="26" t="s">
        <v>191</v>
      </c>
      <c r="M28" s="34"/>
      <c r="N28" s="34" t="s">
        <v>4</v>
      </c>
      <c r="O28" s="26">
        <v>1</v>
      </c>
      <c r="P28" s="144"/>
      <c r="Q28" s="145">
        <f ca="1">Q29-SUM(Q25:Q27)</f>
        <v>89.900000000001455</v>
      </c>
      <c r="R28" s="26"/>
      <c r="T28" s="184" t="s">
        <v>305</v>
      </c>
    </row>
    <row r="29" spans="2:20" ht="15" customHeight="1">
      <c r="B29" s="128" t="s">
        <v>89</v>
      </c>
      <c r="C29" s="129"/>
      <c r="D29" s="147"/>
      <c r="E29" s="129"/>
      <c r="F29" s="148"/>
      <c r="G29" s="148"/>
      <c r="H29" s="148"/>
      <c r="I29" s="148"/>
      <c r="J29" s="149"/>
      <c r="L29" s="26" t="s">
        <v>87</v>
      </c>
      <c r="M29" s="34"/>
      <c r="N29" s="26"/>
      <c r="O29" s="26"/>
      <c r="P29" s="145"/>
      <c r="Q29" s="145">
        <f ca="1">ROUNDUP(SUM(Q25:Q27),-2)</f>
        <v>55100</v>
      </c>
      <c r="R29" s="26"/>
    </row>
    <row r="30" spans="2:20" ht="15" customHeight="1">
      <c r="B30" s="24" t="s">
        <v>90</v>
      </c>
      <c r="C30" s="25"/>
      <c r="D30" s="29"/>
      <c r="E30" s="25"/>
      <c r="F30" s="34" t="s">
        <v>91</v>
      </c>
      <c r="G30" s="143">
        <v>1</v>
      </c>
      <c r="H30" s="138">
        <f ca="1">'R8年3月労務単価'!A4</f>
        <v>31000</v>
      </c>
      <c r="I30" s="139">
        <f ca="1">G30*H30</f>
        <v>31000</v>
      </c>
      <c r="J30" s="121" t="str">
        <f>入力!C21</f>
        <v>令和8年3月</v>
      </c>
    </row>
    <row r="31" spans="2:20" ht="15" customHeight="1">
      <c r="B31" s="24" t="s">
        <v>92</v>
      </c>
      <c r="C31" s="25"/>
      <c r="D31" s="29"/>
      <c r="E31" s="25"/>
      <c r="F31" s="34" t="s">
        <v>91</v>
      </c>
      <c r="G31" s="143">
        <v>2</v>
      </c>
      <c r="H31" s="138">
        <f ca="1">'R8年3月労務単価'!A5</f>
        <v>24200</v>
      </c>
      <c r="I31" s="139">
        <f ca="1">G31*H31</f>
        <v>48400</v>
      </c>
      <c r="J31" s="121" t="str">
        <f>J30</f>
        <v>令和8年3月</v>
      </c>
    </row>
    <row r="32" spans="2:20" ht="15" customHeight="1">
      <c r="B32" s="24" t="s">
        <v>251</v>
      </c>
      <c r="C32" s="25"/>
      <c r="D32" s="29"/>
      <c r="E32" s="25"/>
      <c r="F32" s="34" t="s">
        <v>91</v>
      </c>
      <c r="G32" s="143">
        <v>1</v>
      </c>
      <c r="H32" s="138">
        <f ca="1">'R8年3月労務単価'!A6</f>
        <v>27100</v>
      </c>
      <c r="I32" s="139">
        <f ca="1">G32*H32</f>
        <v>27100</v>
      </c>
      <c r="J32" s="121" t="str">
        <f>J30</f>
        <v>令和8年3月</v>
      </c>
      <c r="L32" t="s">
        <v>293</v>
      </c>
    </row>
    <row r="33" spans="2:20" ht="15" customHeight="1">
      <c r="B33" s="24"/>
      <c r="C33" s="89" t="s">
        <v>252</v>
      </c>
      <c r="D33" s="29"/>
      <c r="E33" s="25"/>
      <c r="F33" s="34"/>
      <c r="G33" s="26"/>
      <c r="H33" s="139"/>
      <c r="I33" s="139">
        <f ca="1">SUM(I30:I32)</f>
        <v>106500</v>
      </c>
      <c r="J33" s="28"/>
      <c r="L33" t="s">
        <v>210</v>
      </c>
    </row>
    <row r="34" spans="2:20" ht="15" customHeight="1">
      <c r="B34" s="24"/>
      <c r="C34" s="25"/>
      <c r="D34" s="29"/>
      <c r="E34" s="25"/>
      <c r="F34" s="34"/>
      <c r="G34" s="26"/>
      <c r="H34" s="139"/>
      <c r="I34" s="139"/>
      <c r="J34" s="90"/>
    </row>
    <row r="35" spans="2:20" ht="15" customHeight="1">
      <c r="B35" s="24" t="s">
        <v>99</v>
      </c>
      <c r="C35" s="25"/>
      <c r="D35" s="29"/>
      <c r="E35" s="25"/>
      <c r="F35" s="34"/>
      <c r="G35" s="26"/>
      <c r="H35" s="139"/>
      <c r="I35" s="139"/>
      <c r="J35" s="90"/>
      <c r="L35" s="218" t="s">
        <v>77</v>
      </c>
      <c r="M35" s="241"/>
      <c r="N35" s="241"/>
      <c r="O35" s="241"/>
      <c r="P35" s="219"/>
      <c r="Q35" s="185" t="s">
        <v>80</v>
      </c>
      <c r="R35" s="34" t="s">
        <v>2</v>
      </c>
    </row>
    <row r="36" spans="2:20" ht="15" customHeight="1">
      <c r="B36" s="24" t="s">
        <v>100</v>
      </c>
      <c r="C36" s="25"/>
      <c r="D36" s="239" t="s">
        <v>197</v>
      </c>
      <c r="E36" s="248"/>
      <c r="F36" s="34" t="s">
        <v>93</v>
      </c>
      <c r="G36" s="26">
        <v>0.5</v>
      </c>
      <c r="H36" s="139">
        <f ca="1">$Q$29</f>
        <v>55100</v>
      </c>
      <c r="I36" s="139">
        <f ca="1">G36*H36</f>
        <v>27550</v>
      </c>
      <c r="J36" s="28" t="s">
        <v>258</v>
      </c>
      <c r="L36" s="242" t="str">
        <f>入力!$C$18</f>
        <v>近畿</v>
      </c>
      <c r="M36" s="243"/>
      <c r="N36" s="243"/>
      <c r="O36" s="243"/>
      <c r="P36" s="244"/>
      <c r="Q36" s="139">
        <f ca="1">'R8年3月労務単価'!A11</f>
        <v>49000</v>
      </c>
      <c r="R36" s="26"/>
    </row>
    <row r="37" spans="2:20" ht="15" customHeight="1">
      <c r="B37" s="24" t="s">
        <v>261</v>
      </c>
      <c r="C37" s="25"/>
      <c r="D37" s="239" t="s">
        <v>262</v>
      </c>
      <c r="E37" s="248"/>
      <c r="F37" s="34" t="s">
        <v>93</v>
      </c>
      <c r="G37" s="26">
        <v>0.5</v>
      </c>
      <c r="H37" s="139">
        <f ca="1">$Q$47</f>
        <v>39200</v>
      </c>
      <c r="I37" s="139">
        <f ca="1">G37*H37</f>
        <v>19600</v>
      </c>
      <c r="J37" s="28" t="s">
        <v>260</v>
      </c>
      <c r="M37" s="152"/>
    </row>
    <row r="38" spans="2:20" ht="15" customHeight="1">
      <c r="B38" s="24"/>
      <c r="C38" s="25"/>
      <c r="D38" s="168"/>
      <c r="E38" s="169"/>
      <c r="F38" s="34"/>
      <c r="G38" s="26"/>
      <c r="H38" s="139"/>
      <c r="I38" s="139"/>
      <c r="J38" s="28"/>
    </row>
    <row r="39" spans="2:20" ht="15" customHeight="1">
      <c r="B39" s="24" t="s">
        <v>287</v>
      </c>
      <c r="C39" s="25"/>
      <c r="D39" s="239" t="s">
        <v>288</v>
      </c>
      <c r="E39" s="240"/>
      <c r="F39" s="34" t="s">
        <v>93</v>
      </c>
      <c r="G39" s="143">
        <v>1</v>
      </c>
      <c r="H39" s="139">
        <v>1000</v>
      </c>
      <c r="I39" s="139">
        <f>G39*H39</f>
        <v>1000</v>
      </c>
      <c r="J39" s="28"/>
    </row>
    <row r="40" spans="2:20" ht="15" customHeight="1">
      <c r="B40" s="24"/>
      <c r="C40" s="25"/>
      <c r="D40" s="218"/>
      <c r="E40" s="249"/>
      <c r="F40" s="34"/>
      <c r="G40" s="26"/>
      <c r="H40" s="139"/>
      <c r="I40" s="139">
        <f t="shared" ref="I40:I41" si="2">G40*H40</f>
        <v>0</v>
      </c>
      <c r="J40" s="90"/>
      <c r="L40" t="s">
        <v>263</v>
      </c>
    </row>
    <row r="41" spans="2:20" ht="15" customHeight="1">
      <c r="B41" s="24" t="s">
        <v>253</v>
      </c>
      <c r="C41" s="89"/>
      <c r="D41" s="239" t="s">
        <v>273</v>
      </c>
      <c r="E41" s="240"/>
      <c r="F41" s="34" t="s">
        <v>254</v>
      </c>
      <c r="G41" s="26"/>
      <c r="H41" s="139"/>
      <c r="I41" s="139">
        <f t="shared" si="2"/>
        <v>0</v>
      </c>
      <c r="J41" s="164"/>
    </row>
    <row r="42" spans="2:20" ht="15" customHeight="1">
      <c r="B42" s="24"/>
      <c r="C42" s="89"/>
      <c r="D42" s="29"/>
      <c r="E42" s="25"/>
      <c r="F42" s="34"/>
      <c r="G42" s="26"/>
      <c r="H42" s="139"/>
      <c r="I42" s="139"/>
      <c r="J42" s="90"/>
      <c r="L42" s="34" t="s">
        <v>187</v>
      </c>
      <c r="M42" s="34" t="s">
        <v>78</v>
      </c>
      <c r="N42" s="34" t="s">
        <v>0</v>
      </c>
      <c r="O42" s="34" t="s">
        <v>1</v>
      </c>
      <c r="P42" s="34" t="s">
        <v>79</v>
      </c>
      <c r="Q42" s="34" t="s">
        <v>80</v>
      </c>
      <c r="R42" s="34" t="s">
        <v>2</v>
      </c>
    </row>
    <row r="43" spans="2:20" ht="15" customHeight="1" thickBot="1">
      <c r="B43" s="42" t="s">
        <v>191</v>
      </c>
      <c r="C43" s="43"/>
      <c r="D43" s="232"/>
      <c r="E43" s="233"/>
      <c r="F43" s="150" t="s">
        <v>4</v>
      </c>
      <c r="G43" s="45">
        <v>1</v>
      </c>
      <c r="H43" s="45"/>
      <c r="I43" s="151">
        <f ca="1">ROUND(I33*0.1,0)</f>
        <v>10650</v>
      </c>
      <c r="J43" s="46" t="s">
        <v>264</v>
      </c>
      <c r="L43" s="26" t="s">
        <v>189</v>
      </c>
      <c r="M43" s="105"/>
      <c r="N43" s="34" t="s">
        <v>91</v>
      </c>
      <c r="O43" s="26">
        <v>1</v>
      </c>
      <c r="P43" s="138">
        <f ca="1">'R8年3月労務単価'!A7</f>
        <v>25400</v>
      </c>
      <c r="Q43" s="139">
        <f ca="1">O43*P43</f>
        <v>25400</v>
      </c>
      <c r="R43" s="26"/>
      <c r="T43" s="184" t="s">
        <v>306</v>
      </c>
    </row>
    <row r="44" spans="2:20" ht="15" customHeight="1" thickBot="1">
      <c r="B44" s="47"/>
      <c r="C44" s="153" t="s">
        <v>87</v>
      </c>
      <c r="D44" s="49"/>
      <c r="E44" s="49"/>
      <c r="F44" s="49"/>
      <c r="G44" s="49"/>
      <c r="H44" s="154"/>
      <c r="I44" s="51">
        <f ca="1">I27+I33+I36+I41+I43+I37+I39</f>
        <v>198075</v>
      </c>
      <c r="J44" s="52"/>
      <c r="L44" s="26" t="s">
        <v>190</v>
      </c>
      <c r="M44" s="34" t="s">
        <v>96</v>
      </c>
      <c r="N44" s="34" t="s">
        <v>97</v>
      </c>
      <c r="O44" s="26">
        <f>ROUND(135*0.04*ROUND(810/140,1),1)</f>
        <v>31.3</v>
      </c>
      <c r="P44" s="138">
        <f>+P26</f>
        <v>129</v>
      </c>
      <c r="Q44" s="139">
        <f>O44*P44</f>
        <v>4037.7000000000003</v>
      </c>
      <c r="R44" s="26" t="s">
        <v>207</v>
      </c>
      <c r="T44" s="184" t="s">
        <v>303</v>
      </c>
    </row>
    <row r="45" spans="2:20" ht="15" customHeight="1" thickBot="1">
      <c r="H45" s="47" t="s">
        <v>105</v>
      </c>
      <c r="I45" s="155">
        <f ca="1">ROUND(I44/10,0)</f>
        <v>19808</v>
      </c>
      <c r="J45" s="52" t="s">
        <v>271</v>
      </c>
      <c r="L45" s="26" t="s">
        <v>98</v>
      </c>
      <c r="M45" s="34"/>
      <c r="N45" s="34" t="s">
        <v>93</v>
      </c>
      <c r="O45" s="26">
        <v>1</v>
      </c>
      <c r="P45" s="138">
        <v>9760</v>
      </c>
      <c r="Q45" s="139">
        <f>O45*P45</f>
        <v>9760</v>
      </c>
      <c r="R45" s="26"/>
      <c r="T45" s="184" t="s">
        <v>307</v>
      </c>
    </row>
    <row r="46" spans="2:20" ht="15" customHeight="1">
      <c r="I46" s="156"/>
      <c r="L46" s="26" t="s">
        <v>191</v>
      </c>
      <c r="M46" s="34"/>
      <c r="N46" s="34" t="s">
        <v>4</v>
      </c>
      <c r="O46" s="26">
        <v>1</v>
      </c>
      <c r="P46" s="144"/>
      <c r="Q46" s="145">
        <f ca="1">Q47-SUM(Q43:Q45)</f>
        <v>2.3000000000029104</v>
      </c>
      <c r="R46" s="26"/>
      <c r="T46" s="184" t="s">
        <v>308</v>
      </c>
    </row>
    <row r="47" spans="2:20" ht="15" customHeight="1">
      <c r="L47" s="26" t="s">
        <v>87</v>
      </c>
      <c r="M47" s="34"/>
      <c r="N47" s="26"/>
      <c r="O47" s="26"/>
      <c r="P47" s="145"/>
      <c r="Q47" s="145">
        <f ca="1">ROUNDUP(SUM(Q43:Q45),-2)</f>
        <v>39200</v>
      </c>
      <c r="R47" s="26"/>
    </row>
    <row r="48" spans="2:20" ht="15" customHeight="1">
      <c r="B48" t="s">
        <v>285</v>
      </c>
    </row>
    <row r="49" spans="2:17" ht="15" customHeight="1" thickBot="1">
      <c r="J49" s="83" t="s">
        <v>272</v>
      </c>
    </row>
    <row r="50" spans="2:17" ht="15" customHeight="1" thickBot="1">
      <c r="B50" s="245" t="s">
        <v>77</v>
      </c>
      <c r="C50" s="238"/>
      <c r="D50" s="238" t="s">
        <v>78</v>
      </c>
      <c r="E50" s="238"/>
      <c r="F50" s="124" t="s">
        <v>0</v>
      </c>
      <c r="G50" s="125" t="s">
        <v>1</v>
      </c>
      <c r="H50" s="125" t="s">
        <v>79</v>
      </c>
      <c r="I50" s="125" t="s">
        <v>80</v>
      </c>
      <c r="J50" s="126" t="s">
        <v>81</v>
      </c>
    </row>
    <row r="51" spans="2:17" ht="15" customHeight="1">
      <c r="B51" s="19" t="s">
        <v>89</v>
      </c>
      <c r="C51" s="20"/>
      <c r="D51" s="21"/>
      <c r="E51" s="20"/>
      <c r="F51" s="22"/>
      <c r="G51" s="22"/>
      <c r="H51" s="22"/>
      <c r="I51" s="22"/>
      <c r="J51" s="23"/>
      <c r="L51" s="83" t="s">
        <v>201</v>
      </c>
      <c r="M51" s="211" t="s">
        <v>202</v>
      </c>
      <c r="N51" s="211"/>
      <c r="O51" s="183" t="str">
        <f>入力!C15</f>
        <v>和歌山</v>
      </c>
      <c r="Q51" s="152"/>
    </row>
    <row r="52" spans="2:17" ht="15" customHeight="1" thickBot="1">
      <c r="B52" s="12" t="s">
        <v>92</v>
      </c>
      <c r="C52" s="13"/>
      <c r="D52" s="14"/>
      <c r="E52" s="13"/>
      <c r="F52" s="158" t="s">
        <v>91</v>
      </c>
      <c r="G52" s="30">
        <v>4.0000000000000001E-3</v>
      </c>
      <c r="H52" s="159">
        <f ca="1">H31</f>
        <v>24200</v>
      </c>
      <c r="I52" s="160">
        <f ca="1">G52*H52</f>
        <v>96.8</v>
      </c>
      <c r="J52" s="122" t="str">
        <f>J30</f>
        <v>令和8年3月</v>
      </c>
      <c r="M52" s="211" t="s">
        <v>203</v>
      </c>
      <c r="N52" s="211"/>
      <c r="O52" s="62" t="str">
        <f>入力!C27</f>
        <v>令和8年度国土交通省土木工事積算基準</v>
      </c>
      <c r="Q52" s="157"/>
    </row>
    <row r="53" spans="2:17" ht="15" customHeight="1" thickBot="1">
      <c r="C53" s="152"/>
      <c r="H53" s="161" t="s">
        <v>105</v>
      </c>
      <c r="I53" s="162">
        <f ca="1">I52</f>
        <v>96.8</v>
      </c>
      <c r="J53" s="163" t="s">
        <v>106</v>
      </c>
      <c r="L53" t="s">
        <v>185</v>
      </c>
      <c r="M53" s="211" t="s">
        <v>204</v>
      </c>
      <c r="N53" s="211"/>
      <c r="O53" s="62" t="str">
        <f>入力!C24</f>
        <v>令和8年4月建設物価</v>
      </c>
    </row>
    <row r="54" spans="2:17" ht="15" customHeight="1">
      <c r="I54" s="156"/>
      <c r="M54" s="211" t="s">
        <v>205</v>
      </c>
      <c r="N54" s="211"/>
      <c r="O54" t="str">
        <f>入力!C30</f>
        <v>令和8年度機械等損料表</v>
      </c>
    </row>
    <row r="55" spans="2:17" ht="15" customHeight="1">
      <c r="L55" t="s">
        <v>186</v>
      </c>
    </row>
  </sheetData>
  <mergeCells count="29">
    <mergeCell ref="D6:E6"/>
    <mergeCell ref="D11:E11"/>
    <mergeCell ref="B26:C26"/>
    <mergeCell ref="D26:E26"/>
    <mergeCell ref="D36:E36"/>
    <mergeCell ref="B50:C50"/>
    <mergeCell ref="M51:N51"/>
    <mergeCell ref="D39:E39"/>
    <mergeCell ref="B4:C4"/>
    <mergeCell ref="D4:E4"/>
    <mergeCell ref="B15:C15"/>
    <mergeCell ref="D15:E15"/>
    <mergeCell ref="D37:E37"/>
    <mergeCell ref="D40:E40"/>
    <mergeCell ref="D14:E14"/>
    <mergeCell ref="D43:E43"/>
    <mergeCell ref="D10:E10"/>
    <mergeCell ref="B28:C28"/>
    <mergeCell ref="B14:C14"/>
    <mergeCell ref="B27:C27"/>
    <mergeCell ref="D28:E28"/>
    <mergeCell ref="M52:N52"/>
    <mergeCell ref="M53:N53"/>
    <mergeCell ref="M54:N54"/>
    <mergeCell ref="D50:E50"/>
    <mergeCell ref="D27:E27"/>
    <mergeCell ref="D41:E41"/>
    <mergeCell ref="L35:P35"/>
    <mergeCell ref="L36:P36"/>
  </mergeCells>
  <phoneticPr fontId="6"/>
  <pageMargins left="0.78740157480314965" right="0.59055118110236227" top="0.98425196850393704" bottom="0.39370078740157483" header="0.51181102362204722" footer="0.51181102362204722"/>
  <pageSetup paperSize="9" orientation="portrait" r:id="rId1"/>
  <headerFooter alignWithMargins="0"/>
  <rowBreaks count="1" manualBreakCount="1">
    <brk id="23" min="1" max="9" man="1"/>
  </rowBreaks>
  <legacy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700-000000000000}">
  <dimension ref="A2:BB45"/>
  <sheetViews>
    <sheetView workbookViewId="0">
      <pane xSplit="2" ySplit="2" topLeftCell="Z3" activePane="bottomRight" state="frozen"/>
      <selection pane="topRight"/>
      <selection pane="bottomLeft"/>
      <selection pane="bottomRight" activeCell="A16" sqref="A16"/>
    </sheetView>
  </sheetViews>
  <sheetFormatPr defaultRowHeight="12.75"/>
  <cols>
    <col min="1" max="1" width="9" style="1"/>
    <col min="2" max="2" width="11.625" style="1" customWidth="1"/>
    <col min="3" max="49" width="6.625" style="1" customWidth="1"/>
    <col min="50" max="16384" width="9" style="1"/>
  </cols>
  <sheetData>
    <row r="2" spans="1:54" ht="18" customHeight="1">
      <c r="B2" s="84" t="s">
        <v>299</v>
      </c>
    </row>
    <row r="3" spans="1:54" s="4" customFormat="1">
      <c r="A3" s="10" t="str">
        <f>入力!C15</f>
        <v>和歌山</v>
      </c>
      <c r="B3" s="3" t="s">
        <v>9</v>
      </c>
      <c r="C3" s="3" t="s">
        <v>10</v>
      </c>
      <c r="D3" s="3" t="s">
        <v>11</v>
      </c>
      <c r="E3" s="3" t="s">
        <v>12</v>
      </c>
      <c r="F3" s="3" t="s">
        <v>13</v>
      </c>
      <c r="G3" s="3" t="s">
        <v>14</v>
      </c>
      <c r="H3" s="3" t="s">
        <v>15</v>
      </c>
      <c r="I3" s="3" t="s">
        <v>16</v>
      </c>
      <c r="J3" s="3" t="s">
        <v>17</v>
      </c>
      <c r="K3" s="3" t="s">
        <v>18</v>
      </c>
      <c r="L3" s="3" t="s">
        <v>19</v>
      </c>
      <c r="M3" s="3" t="s">
        <v>20</v>
      </c>
      <c r="N3" s="3" t="s">
        <v>21</v>
      </c>
      <c r="O3" s="3" t="s">
        <v>22</v>
      </c>
      <c r="P3" s="3" t="s">
        <v>23</v>
      </c>
      <c r="Q3" s="3" t="s">
        <v>24</v>
      </c>
      <c r="R3" s="3" t="s">
        <v>25</v>
      </c>
      <c r="S3" s="3" t="s">
        <v>26</v>
      </c>
      <c r="T3" s="3" t="s">
        <v>27</v>
      </c>
      <c r="U3" s="3" t="s">
        <v>28</v>
      </c>
      <c r="V3" s="3" t="s">
        <v>29</v>
      </c>
      <c r="W3" s="3" t="s">
        <v>30</v>
      </c>
      <c r="X3" s="3" t="s">
        <v>31</v>
      </c>
      <c r="Y3" s="3" t="s">
        <v>32</v>
      </c>
      <c r="Z3" s="3" t="s">
        <v>33</v>
      </c>
      <c r="AA3" s="3" t="s">
        <v>34</v>
      </c>
      <c r="AB3" s="3" t="s">
        <v>35</v>
      </c>
      <c r="AC3" s="3" t="s">
        <v>36</v>
      </c>
      <c r="AD3" s="3" t="s">
        <v>37</v>
      </c>
      <c r="AE3" s="3" t="s">
        <v>38</v>
      </c>
      <c r="AF3" s="3" t="s">
        <v>39</v>
      </c>
      <c r="AG3" s="3" t="s">
        <v>40</v>
      </c>
      <c r="AH3" s="3" t="s">
        <v>41</v>
      </c>
      <c r="AI3" s="3" t="s">
        <v>42</v>
      </c>
      <c r="AJ3" s="3" t="s">
        <v>43</v>
      </c>
      <c r="AK3" s="3" t="s">
        <v>44</v>
      </c>
      <c r="AL3" s="3" t="s">
        <v>45</v>
      </c>
      <c r="AM3" s="3" t="s">
        <v>46</v>
      </c>
      <c r="AN3" s="3" t="s">
        <v>47</v>
      </c>
      <c r="AO3" s="3" t="s">
        <v>48</v>
      </c>
      <c r="AP3" s="3" t="s">
        <v>49</v>
      </c>
      <c r="AQ3" s="3" t="s">
        <v>50</v>
      </c>
      <c r="AR3" s="3" t="s">
        <v>51</v>
      </c>
      <c r="AS3" s="3" t="s">
        <v>52</v>
      </c>
      <c r="AT3" s="3" t="s">
        <v>53</v>
      </c>
      <c r="AU3" s="3" t="s">
        <v>54</v>
      </c>
      <c r="AV3" s="3" t="s">
        <v>55</v>
      </c>
      <c r="AW3" s="3" t="s">
        <v>56</v>
      </c>
    </row>
    <row r="4" spans="1:54">
      <c r="A4" s="5">
        <f ca="1">INDIRECT(A$3)</f>
        <v>31000</v>
      </c>
      <c r="B4" s="6" t="s">
        <v>6</v>
      </c>
      <c r="C4" s="181">
        <v>29900</v>
      </c>
      <c r="D4" s="181">
        <v>35500</v>
      </c>
      <c r="E4" s="181">
        <v>35300</v>
      </c>
      <c r="F4" s="181">
        <v>35600</v>
      </c>
      <c r="G4" s="181">
        <v>36800</v>
      </c>
      <c r="H4" s="181">
        <v>34300</v>
      </c>
      <c r="I4" s="181">
        <v>32600</v>
      </c>
      <c r="J4" s="181">
        <v>32200</v>
      </c>
      <c r="K4" s="181">
        <v>32600</v>
      </c>
      <c r="L4" s="181">
        <v>32300</v>
      </c>
      <c r="M4" s="181">
        <v>32700</v>
      </c>
      <c r="N4" s="181">
        <v>33400</v>
      </c>
      <c r="O4" s="181">
        <v>34400</v>
      </c>
      <c r="P4" s="181">
        <v>34800</v>
      </c>
      <c r="Q4" s="181">
        <v>33300</v>
      </c>
      <c r="R4" s="181">
        <v>32100</v>
      </c>
      <c r="S4" s="181">
        <v>29000</v>
      </c>
      <c r="T4" s="181">
        <v>31200</v>
      </c>
      <c r="U4" s="181">
        <v>33500</v>
      </c>
      <c r="V4" s="181">
        <v>31500</v>
      </c>
      <c r="W4" s="181">
        <v>31600</v>
      </c>
      <c r="X4" s="181">
        <v>31300</v>
      </c>
      <c r="Y4" s="181">
        <v>30400</v>
      </c>
      <c r="Z4" s="181">
        <v>29800</v>
      </c>
      <c r="AA4" s="181">
        <v>30100</v>
      </c>
      <c r="AB4" s="181">
        <v>29700</v>
      </c>
      <c r="AC4" s="181">
        <v>30800</v>
      </c>
      <c r="AD4" s="181">
        <v>29300</v>
      </c>
      <c r="AE4" s="181">
        <v>31000</v>
      </c>
      <c r="AF4" s="181">
        <v>31000</v>
      </c>
      <c r="AG4" s="181">
        <v>26900</v>
      </c>
      <c r="AH4" s="181">
        <v>25900</v>
      </c>
      <c r="AI4" s="181">
        <v>27800</v>
      </c>
      <c r="AJ4" s="181">
        <v>26800</v>
      </c>
      <c r="AK4" s="181">
        <v>27600</v>
      </c>
      <c r="AL4" s="181">
        <v>28600</v>
      </c>
      <c r="AM4" s="181">
        <v>28800</v>
      </c>
      <c r="AN4" s="181">
        <v>29700</v>
      </c>
      <c r="AO4" s="181">
        <v>28000</v>
      </c>
      <c r="AP4" s="181">
        <v>33200</v>
      </c>
      <c r="AQ4" s="181">
        <v>31800</v>
      </c>
      <c r="AR4" s="181">
        <v>31500</v>
      </c>
      <c r="AS4" s="181">
        <v>32300</v>
      </c>
      <c r="AT4" s="181">
        <v>33100</v>
      </c>
      <c r="AU4" s="181">
        <v>33400</v>
      </c>
      <c r="AV4" s="181">
        <v>36100</v>
      </c>
      <c r="AW4" s="181">
        <v>35000</v>
      </c>
    </row>
    <row r="5" spans="1:54" s="96" customFormat="1">
      <c r="A5" s="5">
        <f t="shared" ref="A5:A7" ca="1" si="0">INDIRECT(A$3)</f>
        <v>24200</v>
      </c>
      <c r="B5" s="170" t="s">
        <v>7</v>
      </c>
      <c r="C5" s="181">
        <v>21500</v>
      </c>
      <c r="D5" s="181">
        <v>22200</v>
      </c>
      <c r="E5" s="181">
        <v>23700</v>
      </c>
      <c r="F5" s="181">
        <v>23600</v>
      </c>
      <c r="G5" s="181">
        <v>22500</v>
      </c>
      <c r="H5" s="181">
        <v>22500</v>
      </c>
      <c r="I5" s="181">
        <v>23700</v>
      </c>
      <c r="J5" s="181">
        <v>25400</v>
      </c>
      <c r="K5" s="181">
        <v>24300</v>
      </c>
      <c r="L5" s="181">
        <v>25300</v>
      </c>
      <c r="M5" s="181">
        <v>25900</v>
      </c>
      <c r="N5" s="181">
        <v>25500</v>
      </c>
      <c r="O5" s="181">
        <v>27000</v>
      </c>
      <c r="P5" s="181">
        <v>26800</v>
      </c>
      <c r="Q5" s="181">
        <v>26900</v>
      </c>
      <c r="R5" s="181">
        <v>24600</v>
      </c>
      <c r="S5" s="181">
        <v>24300</v>
      </c>
      <c r="T5" s="181">
        <v>26100</v>
      </c>
      <c r="U5" s="181">
        <v>27000</v>
      </c>
      <c r="V5" s="181">
        <v>25400</v>
      </c>
      <c r="W5" s="181">
        <v>26600</v>
      </c>
      <c r="X5" s="181">
        <v>25200</v>
      </c>
      <c r="Y5" s="181">
        <v>24500</v>
      </c>
      <c r="Z5" s="181">
        <v>21900</v>
      </c>
      <c r="AA5" s="181">
        <v>23300</v>
      </c>
      <c r="AB5" s="181">
        <v>24400</v>
      </c>
      <c r="AC5" s="181">
        <v>23800</v>
      </c>
      <c r="AD5" s="181">
        <v>24100</v>
      </c>
      <c r="AE5" s="181">
        <v>24000</v>
      </c>
      <c r="AF5" s="181">
        <v>24200</v>
      </c>
      <c r="AG5" s="181">
        <v>18200</v>
      </c>
      <c r="AH5" s="181">
        <v>19700</v>
      </c>
      <c r="AI5" s="181">
        <v>21500</v>
      </c>
      <c r="AJ5" s="181">
        <v>22200</v>
      </c>
      <c r="AK5" s="181">
        <v>20500</v>
      </c>
      <c r="AL5" s="181">
        <v>24100</v>
      </c>
      <c r="AM5" s="181">
        <v>25000</v>
      </c>
      <c r="AN5" s="181">
        <v>21500</v>
      </c>
      <c r="AO5" s="181">
        <v>21900</v>
      </c>
      <c r="AP5" s="181">
        <v>24100</v>
      </c>
      <c r="AQ5" s="181">
        <v>20700</v>
      </c>
      <c r="AR5" s="181">
        <v>21900</v>
      </c>
      <c r="AS5" s="181">
        <v>22100</v>
      </c>
      <c r="AT5" s="181">
        <v>21000</v>
      </c>
      <c r="AU5" s="181">
        <v>20300</v>
      </c>
      <c r="AV5" s="181">
        <v>21900</v>
      </c>
      <c r="AW5" s="181">
        <v>23300</v>
      </c>
    </row>
    <row r="6" spans="1:54">
      <c r="A6" s="175">
        <f ca="1">INDIRECT(A$3)</f>
        <v>27100</v>
      </c>
      <c r="B6" s="6" t="s">
        <v>294</v>
      </c>
      <c r="C6" s="182">
        <v>26000</v>
      </c>
      <c r="D6" s="182">
        <v>30100</v>
      </c>
      <c r="E6" s="182">
        <v>28500</v>
      </c>
      <c r="F6" s="182">
        <v>30300</v>
      </c>
      <c r="G6" s="182">
        <v>28400</v>
      </c>
      <c r="H6" s="182">
        <v>28500</v>
      </c>
      <c r="I6" s="182">
        <v>30600</v>
      </c>
      <c r="J6" s="182">
        <v>27200</v>
      </c>
      <c r="K6" s="182">
        <v>27500</v>
      </c>
      <c r="L6" s="182">
        <v>27100</v>
      </c>
      <c r="M6" s="182">
        <v>29000</v>
      </c>
      <c r="N6" s="182">
        <v>30000</v>
      </c>
      <c r="O6" s="182">
        <v>30700</v>
      </c>
      <c r="P6" s="182">
        <v>30900</v>
      </c>
      <c r="Q6" s="182">
        <v>29700</v>
      </c>
      <c r="R6" s="182">
        <v>28400</v>
      </c>
      <c r="S6" s="182">
        <v>28900</v>
      </c>
      <c r="T6" s="182">
        <v>32700</v>
      </c>
      <c r="U6" s="182">
        <v>31600</v>
      </c>
      <c r="V6" s="182">
        <v>28800</v>
      </c>
      <c r="W6" s="182">
        <v>28400</v>
      </c>
      <c r="X6" s="182">
        <v>29800</v>
      </c>
      <c r="Y6" s="182">
        <v>28700</v>
      </c>
      <c r="Z6" s="182">
        <v>26500</v>
      </c>
      <c r="AA6" s="182">
        <v>26700</v>
      </c>
      <c r="AB6" s="182">
        <v>26100</v>
      </c>
      <c r="AC6" s="182">
        <v>27800</v>
      </c>
      <c r="AD6" s="182">
        <v>25100</v>
      </c>
      <c r="AE6" s="182">
        <v>28100</v>
      </c>
      <c r="AF6" s="182">
        <v>27100</v>
      </c>
      <c r="AG6" s="182">
        <v>23600</v>
      </c>
      <c r="AH6" s="182">
        <v>24100</v>
      </c>
      <c r="AI6" s="182">
        <v>25600</v>
      </c>
      <c r="AJ6" s="182">
        <v>25800</v>
      </c>
      <c r="AK6" s="182">
        <v>24100</v>
      </c>
      <c r="AL6" s="182">
        <v>26300</v>
      </c>
      <c r="AM6" s="182">
        <v>27500</v>
      </c>
      <c r="AN6" s="182">
        <v>25500</v>
      </c>
      <c r="AO6" s="182">
        <v>25200</v>
      </c>
      <c r="AP6" s="182">
        <v>29000</v>
      </c>
      <c r="AQ6" s="182">
        <v>25700</v>
      </c>
      <c r="AR6" s="182">
        <v>27000</v>
      </c>
      <c r="AS6" s="182">
        <v>27100</v>
      </c>
      <c r="AT6" s="182">
        <v>26300</v>
      </c>
      <c r="AU6" s="182">
        <v>29100</v>
      </c>
      <c r="AV6" s="182">
        <v>32000</v>
      </c>
      <c r="AW6" s="182">
        <v>28500</v>
      </c>
    </row>
    <row r="7" spans="1:54">
      <c r="A7" s="5">
        <f t="shared" ca="1" si="0"/>
        <v>25400</v>
      </c>
      <c r="B7" s="6" t="s">
        <v>8</v>
      </c>
      <c r="C7" s="181">
        <v>27100</v>
      </c>
      <c r="D7" s="181">
        <v>34400</v>
      </c>
      <c r="E7" s="181">
        <v>33600</v>
      </c>
      <c r="F7" s="181">
        <v>35300</v>
      </c>
      <c r="G7" s="181">
        <v>33200</v>
      </c>
      <c r="H7" s="181">
        <v>31300</v>
      </c>
      <c r="I7" s="181">
        <v>30200</v>
      </c>
      <c r="J7" s="181">
        <v>30300</v>
      </c>
      <c r="K7" s="181">
        <v>27900</v>
      </c>
      <c r="L7" s="181">
        <v>27900</v>
      </c>
      <c r="M7" s="181">
        <v>31700</v>
      </c>
      <c r="N7" s="181">
        <v>30800</v>
      </c>
      <c r="O7" s="181">
        <v>31100</v>
      </c>
      <c r="P7" s="181">
        <v>32200</v>
      </c>
      <c r="Q7" s="181">
        <v>31300</v>
      </c>
      <c r="R7" s="181">
        <v>27700</v>
      </c>
      <c r="S7" s="181">
        <v>28200</v>
      </c>
      <c r="T7" s="181">
        <v>30200</v>
      </c>
      <c r="U7" s="181">
        <v>29700</v>
      </c>
      <c r="V7" s="181">
        <v>31200</v>
      </c>
      <c r="W7" s="181">
        <v>30300</v>
      </c>
      <c r="X7" s="181">
        <v>30600</v>
      </c>
      <c r="Y7" s="181">
        <v>30200</v>
      </c>
      <c r="Z7" s="181">
        <v>26400</v>
      </c>
      <c r="AA7" s="181">
        <v>27400</v>
      </c>
      <c r="AB7" s="181">
        <v>26000</v>
      </c>
      <c r="AC7" s="181">
        <v>27900</v>
      </c>
      <c r="AD7" s="181">
        <v>26300</v>
      </c>
      <c r="AE7" s="181">
        <v>27100</v>
      </c>
      <c r="AF7" s="181">
        <v>25400</v>
      </c>
      <c r="AG7" s="181">
        <v>21600</v>
      </c>
      <c r="AH7" s="181">
        <v>23700</v>
      </c>
      <c r="AI7" s="181">
        <v>25600</v>
      </c>
      <c r="AJ7" s="181">
        <v>25900</v>
      </c>
      <c r="AK7" s="181">
        <v>24000</v>
      </c>
      <c r="AL7" s="181">
        <v>24300</v>
      </c>
      <c r="AM7" s="181">
        <v>26300</v>
      </c>
      <c r="AN7" s="181">
        <v>26400</v>
      </c>
      <c r="AO7" s="181">
        <v>26800</v>
      </c>
      <c r="AP7" s="181">
        <v>28200</v>
      </c>
      <c r="AQ7" s="181">
        <v>31200</v>
      </c>
      <c r="AR7" s="181">
        <v>26700</v>
      </c>
      <c r="AS7" s="181">
        <v>27400</v>
      </c>
      <c r="AT7" s="181">
        <v>29800</v>
      </c>
      <c r="AU7" s="181">
        <v>29600</v>
      </c>
      <c r="AV7" s="181">
        <v>32700</v>
      </c>
      <c r="AW7" s="181">
        <v>32400</v>
      </c>
    </row>
    <row r="8" spans="1:54">
      <c r="A8" s="5"/>
      <c r="B8" s="6"/>
      <c r="C8" s="8"/>
      <c r="D8" s="7"/>
      <c r="E8" s="7"/>
      <c r="F8" s="7"/>
      <c r="G8" s="7"/>
      <c r="H8" s="7"/>
      <c r="I8" s="7"/>
      <c r="J8" s="7"/>
      <c r="K8" s="7"/>
      <c r="L8" s="7"/>
      <c r="M8" s="7"/>
      <c r="N8" s="7"/>
      <c r="O8" s="7"/>
      <c r="P8" s="7"/>
      <c r="Q8" s="7"/>
      <c r="R8" s="7"/>
      <c r="S8" s="7"/>
      <c r="T8" s="7"/>
      <c r="U8" s="7"/>
      <c r="V8" s="7"/>
      <c r="W8" s="7"/>
      <c r="X8" s="7"/>
      <c r="Y8" s="7"/>
      <c r="Z8" s="7"/>
      <c r="AA8" s="7"/>
      <c r="AB8" s="7"/>
      <c r="AC8" s="7"/>
      <c r="AD8" s="7"/>
      <c r="AE8" s="7"/>
      <c r="AF8" s="7"/>
      <c r="AG8" s="7"/>
      <c r="AH8" s="7"/>
      <c r="AI8" s="7"/>
      <c r="AJ8" s="7"/>
      <c r="AK8" s="7"/>
      <c r="AL8" s="7"/>
      <c r="AM8" s="7"/>
      <c r="AN8" s="7"/>
      <c r="AO8" s="7"/>
      <c r="AP8" s="7"/>
      <c r="AQ8" s="7"/>
      <c r="AR8" s="7"/>
      <c r="AS8" s="7"/>
      <c r="AT8" s="7"/>
      <c r="AU8" s="7"/>
      <c r="AV8" s="7"/>
      <c r="AW8" s="7"/>
    </row>
    <row r="9" spans="1:54" ht="18" customHeight="1">
      <c r="B9" s="171" t="s">
        <v>206</v>
      </c>
      <c r="D9" s="110" t="s">
        <v>300</v>
      </c>
    </row>
    <row r="10" spans="1:54" ht="13.5">
      <c r="A10" s="10" t="str">
        <f>入力!C18</f>
        <v>近畿</v>
      </c>
      <c r="B10" s="3" t="s">
        <v>57</v>
      </c>
      <c r="C10" s="9" t="s">
        <v>10</v>
      </c>
      <c r="D10" s="255" t="s">
        <v>59</v>
      </c>
      <c r="E10" s="256"/>
      <c r="F10" s="256"/>
      <c r="G10" s="256"/>
      <c r="H10" s="256"/>
      <c r="I10" s="256"/>
      <c r="J10" s="252" t="s">
        <v>60</v>
      </c>
      <c r="K10" s="211"/>
      <c r="L10" s="211"/>
      <c r="M10" s="211"/>
      <c r="N10" s="211"/>
      <c r="O10" s="211"/>
      <c r="P10" s="211"/>
      <c r="Q10" s="211"/>
      <c r="R10" s="211"/>
      <c r="S10" s="252" t="s">
        <v>61</v>
      </c>
      <c r="T10" s="253"/>
      <c r="U10" s="253"/>
      <c r="V10" s="252" t="s">
        <v>58</v>
      </c>
      <c r="W10" s="253"/>
      <c r="X10" s="253"/>
      <c r="Y10" s="253"/>
      <c r="Z10" s="252" t="s">
        <v>62</v>
      </c>
      <c r="AA10" s="253"/>
      <c r="AB10" s="253"/>
      <c r="AC10" s="253"/>
      <c r="AD10" s="253"/>
      <c r="AE10" s="253"/>
      <c r="AF10" s="253"/>
      <c r="AG10" s="252" t="s">
        <v>63</v>
      </c>
      <c r="AH10" s="253"/>
      <c r="AI10" s="253"/>
      <c r="AJ10" s="253"/>
      <c r="AK10" s="253"/>
      <c r="AL10" s="252" t="s">
        <v>64</v>
      </c>
      <c r="AM10" s="253"/>
      <c r="AN10" s="253"/>
      <c r="AO10" s="253"/>
      <c r="AP10" s="252" t="s">
        <v>65</v>
      </c>
      <c r="AQ10" s="253"/>
      <c r="AR10" s="253"/>
      <c r="AS10" s="253"/>
      <c r="AT10" s="253"/>
      <c r="AU10" s="253"/>
      <c r="AV10" s="253"/>
      <c r="AW10" s="3" t="s">
        <v>56</v>
      </c>
    </row>
    <row r="11" spans="1:54">
      <c r="A11" s="5">
        <f ca="1">IF(A10="北海道",C11,IF(A10="沖縄",AW11,INDIRECT(A$10)))</f>
        <v>49000</v>
      </c>
      <c r="B11" s="177" t="s">
        <v>297</v>
      </c>
      <c r="C11" s="8">
        <v>56000</v>
      </c>
      <c r="D11" s="254">
        <v>52000</v>
      </c>
      <c r="E11" s="254"/>
      <c r="F11" s="254"/>
      <c r="G11" s="254"/>
      <c r="H11" s="254"/>
      <c r="I11" s="254"/>
      <c r="J11" s="254">
        <v>52000</v>
      </c>
      <c r="K11" s="254"/>
      <c r="L11" s="254"/>
      <c r="M11" s="254"/>
      <c r="N11" s="254"/>
      <c r="O11" s="254"/>
      <c r="P11" s="254"/>
      <c r="Q11" s="254"/>
      <c r="R11" s="254"/>
      <c r="S11" s="254">
        <v>50000</v>
      </c>
      <c r="T11" s="254"/>
      <c r="U11" s="254"/>
      <c r="V11" s="254">
        <v>50000</v>
      </c>
      <c r="W11" s="254"/>
      <c r="X11" s="254"/>
      <c r="Y11" s="254"/>
      <c r="Z11" s="254">
        <v>49000</v>
      </c>
      <c r="AA11" s="254"/>
      <c r="AB11" s="254"/>
      <c r="AC11" s="254"/>
      <c r="AD11" s="254"/>
      <c r="AE11" s="254"/>
      <c r="AF11" s="254"/>
      <c r="AG11" s="254">
        <v>52000</v>
      </c>
      <c r="AH11" s="254"/>
      <c r="AI11" s="254"/>
      <c r="AJ11" s="254"/>
      <c r="AK11" s="254"/>
      <c r="AL11" s="254">
        <v>49000</v>
      </c>
      <c r="AM11" s="254"/>
      <c r="AN11" s="254"/>
      <c r="AO11" s="254"/>
      <c r="AP11" s="254">
        <v>49000</v>
      </c>
      <c r="AQ11" s="254"/>
      <c r="AR11" s="254"/>
      <c r="AS11" s="254"/>
      <c r="AT11" s="254"/>
      <c r="AU11" s="254"/>
      <c r="AV11" s="254"/>
      <c r="AW11" s="5">
        <v>50000</v>
      </c>
    </row>
    <row r="12" spans="1:54">
      <c r="A12" s="5"/>
      <c r="B12" s="3"/>
      <c r="C12" s="7"/>
      <c r="D12" s="5"/>
      <c r="E12" s="5"/>
      <c r="F12" s="5"/>
      <c r="G12" s="5"/>
      <c r="H12" s="5"/>
      <c r="I12" s="5"/>
      <c r="J12" s="5"/>
      <c r="K12" s="5"/>
      <c r="L12" s="5"/>
      <c r="M12" s="5"/>
      <c r="N12" s="5"/>
      <c r="O12" s="5"/>
      <c r="P12" s="5"/>
      <c r="Q12" s="5"/>
      <c r="R12" s="5"/>
      <c r="S12" s="5"/>
      <c r="T12" s="5"/>
      <c r="U12" s="5"/>
      <c r="V12" s="5"/>
      <c r="W12" s="5"/>
      <c r="X12" s="5"/>
      <c r="Y12" s="5"/>
      <c r="Z12" s="5"/>
      <c r="AA12" s="5"/>
      <c r="AB12" s="5"/>
      <c r="AC12" s="5"/>
      <c r="AD12" s="5"/>
      <c r="AE12" s="5"/>
      <c r="AF12" s="5"/>
      <c r="AG12" s="5"/>
      <c r="AH12" s="5"/>
      <c r="AI12" s="5"/>
      <c r="AJ12" s="5"/>
      <c r="AK12" s="5"/>
      <c r="AL12" s="5"/>
      <c r="AM12" s="5"/>
      <c r="AN12" s="5"/>
      <c r="AO12" s="5"/>
      <c r="AP12" s="5"/>
      <c r="AQ12" s="5"/>
      <c r="AR12" s="5"/>
      <c r="AS12" s="5"/>
      <c r="AT12" s="5"/>
      <c r="AU12" s="5"/>
      <c r="AV12" s="5"/>
      <c r="AW12" s="5"/>
    </row>
    <row r="13" spans="1:54">
      <c r="A13" s="5"/>
      <c r="B13" s="3"/>
      <c r="C13" s="116"/>
      <c r="D13" s="5"/>
      <c r="E13" s="5"/>
      <c r="F13" s="5"/>
      <c r="G13" s="5"/>
      <c r="H13" s="5"/>
      <c r="I13" s="5"/>
      <c r="J13" s="5"/>
      <c r="K13" s="5"/>
      <c r="L13" s="5"/>
      <c r="M13" s="5"/>
      <c r="N13" s="5"/>
      <c r="O13" s="5"/>
      <c r="P13" s="5"/>
      <c r="Q13" s="5"/>
      <c r="R13" s="5"/>
      <c r="S13" s="5"/>
      <c r="T13" s="5"/>
      <c r="U13" s="5"/>
      <c r="V13" s="5"/>
      <c r="W13" s="5"/>
      <c r="X13" s="5"/>
      <c r="Y13" s="5"/>
      <c r="AA13" s="5"/>
      <c r="AB13" s="5"/>
      <c r="AC13" s="5"/>
      <c r="AD13" s="5"/>
      <c r="AE13" s="5"/>
      <c r="AF13" s="5"/>
      <c r="AG13" s="5"/>
      <c r="AI13" s="5"/>
      <c r="AJ13" s="5"/>
      <c r="AK13" s="5"/>
      <c r="AL13" s="5"/>
      <c r="AM13" s="5"/>
      <c r="AN13" s="5"/>
      <c r="AO13" s="5"/>
      <c r="AQ13" s="5"/>
      <c r="AR13" s="5"/>
      <c r="AS13" s="5"/>
      <c r="AT13" s="5"/>
      <c r="AU13" s="5"/>
      <c r="AV13" s="5"/>
      <c r="AW13" s="5"/>
    </row>
    <row r="15" spans="1:54" ht="14.25">
      <c r="B15" s="171"/>
    </row>
    <row r="16" spans="1:54" ht="13.5">
      <c r="A16" s="200"/>
      <c r="B16" s="3"/>
      <c r="C16" s="55"/>
      <c r="D16" s="55"/>
      <c r="E16" s="55"/>
      <c r="F16" s="55"/>
      <c r="G16" s="55"/>
      <c r="H16" s="55"/>
      <c r="I16" s="55"/>
      <c r="J16" s="55"/>
      <c r="K16" s="55"/>
      <c r="L16" s="55"/>
      <c r="M16" s="55"/>
      <c r="N16" s="55"/>
      <c r="O16" s="55"/>
      <c r="P16" s="55"/>
      <c r="Q16" s="55"/>
      <c r="R16" s="55"/>
      <c r="S16" s="55"/>
      <c r="T16" s="55"/>
      <c r="U16" s="55"/>
      <c r="V16" s="55"/>
      <c r="W16" s="186"/>
      <c r="X16" s="186"/>
      <c r="Y16" s="186"/>
      <c r="Z16" s="186"/>
      <c r="AA16" s="186"/>
      <c r="AB16" s="186"/>
      <c r="AC16" s="186"/>
      <c r="AD16" s="186"/>
      <c r="AE16" s="186"/>
      <c r="AF16" s="186"/>
      <c r="AG16" s="186"/>
      <c r="AH16" s="186"/>
      <c r="AI16" s="186"/>
      <c r="AJ16" s="186"/>
      <c r="AK16" s="186"/>
      <c r="AL16" s="186"/>
      <c r="AM16" s="186"/>
      <c r="AN16" s="186"/>
      <c r="AO16" s="186"/>
      <c r="AP16" s="186"/>
      <c r="AQ16" s="186"/>
      <c r="AR16" s="186"/>
      <c r="AS16" s="186"/>
      <c r="AT16" s="186"/>
      <c r="AU16" s="186"/>
      <c r="AV16" s="186"/>
      <c r="AW16" s="186"/>
      <c r="AX16" s="186"/>
      <c r="AY16" s="186"/>
      <c r="AZ16" s="186"/>
      <c r="BA16" s="186"/>
      <c r="BB16" s="186"/>
    </row>
    <row r="17" spans="2:49">
      <c r="B17" s="6"/>
      <c r="C17" s="96"/>
      <c r="D17" s="96"/>
      <c r="E17" s="187"/>
      <c r="F17" s="187"/>
      <c r="G17" s="187"/>
      <c r="H17" s="187"/>
    </row>
    <row r="19" spans="2:49">
      <c r="E19" s="96"/>
      <c r="F19" s="96"/>
      <c r="G19" s="96"/>
      <c r="H19" s="96"/>
      <c r="I19" s="96"/>
      <c r="K19" s="96"/>
      <c r="L19" s="96"/>
      <c r="M19" s="96"/>
      <c r="N19" s="96"/>
      <c r="O19" s="96"/>
      <c r="P19" s="96"/>
      <c r="Q19" s="96"/>
      <c r="R19" s="96"/>
      <c r="T19" s="96"/>
      <c r="U19" s="96"/>
      <c r="V19" s="96"/>
      <c r="W19" s="96"/>
      <c r="X19" s="96"/>
      <c r="Y19" s="96"/>
      <c r="AA19" s="96"/>
      <c r="AB19" s="96"/>
      <c r="AC19" s="96"/>
      <c r="AD19" s="96"/>
      <c r="AE19" s="96"/>
      <c r="AF19" s="96"/>
      <c r="AI19" s="96"/>
      <c r="AJ19" s="96"/>
      <c r="AM19" s="96"/>
      <c r="AN19" s="96"/>
      <c r="AO19" s="96"/>
      <c r="AQ19" s="96"/>
      <c r="AR19" s="96"/>
      <c r="AS19" s="96"/>
      <c r="AT19" s="96"/>
      <c r="AU19" s="96"/>
      <c r="AV19" s="96"/>
      <c r="AW19" s="96"/>
    </row>
    <row r="20" spans="2:49">
      <c r="E20" s="96"/>
      <c r="F20" s="96"/>
      <c r="G20" s="96"/>
      <c r="H20" s="96"/>
      <c r="I20" s="96"/>
      <c r="K20" s="96"/>
      <c r="L20" s="96"/>
      <c r="M20" s="96"/>
      <c r="N20" s="96"/>
      <c r="O20" s="96"/>
      <c r="P20" s="96"/>
      <c r="Q20" s="96"/>
      <c r="R20" s="96"/>
      <c r="U20" s="96"/>
      <c r="V20" s="96"/>
      <c r="W20" s="96"/>
      <c r="X20" s="96"/>
      <c r="AA20" s="96"/>
      <c r="AB20" s="96"/>
      <c r="AC20" s="96"/>
      <c r="AD20" s="96"/>
      <c r="AE20" s="96"/>
      <c r="AF20" s="96"/>
      <c r="AI20" s="96"/>
      <c r="AJ20" s="96"/>
      <c r="AM20" s="96"/>
      <c r="AN20" s="96"/>
      <c r="AO20" s="96"/>
      <c r="AQ20" s="96"/>
      <c r="AR20" s="96"/>
      <c r="AS20" s="96"/>
      <c r="AT20" s="96"/>
      <c r="AU20" s="96"/>
      <c r="AV20" s="96"/>
      <c r="AW20" s="96"/>
    </row>
    <row r="21" spans="2:49">
      <c r="E21" s="96"/>
      <c r="F21" s="96"/>
      <c r="G21" s="96"/>
      <c r="H21" s="96"/>
      <c r="I21" s="96"/>
      <c r="K21" s="96"/>
      <c r="L21" s="96"/>
      <c r="M21" s="96"/>
      <c r="N21" s="96"/>
      <c r="O21" s="96"/>
      <c r="P21" s="96"/>
      <c r="Q21" s="96"/>
      <c r="R21" s="96"/>
      <c r="T21" s="96"/>
      <c r="U21" s="96"/>
      <c r="V21" s="96"/>
      <c r="W21" s="96"/>
      <c r="X21" s="96"/>
      <c r="AA21" s="96"/>
      <c r="AB21" s="96"/>
      <c r="AC21" s="96"/>
      <c r="AD21" s="96"/>
      <c r="AE21" s="96"/>
      <c r="AF21" s="96"/>
      <c r="AI21" s="96"/>
      <c r="AJ21" s="96"/>
      <c r="AL21" s="96"/>
      <c r="AM21" s="96"/>
      <c r="AN21" s="96"/>
      <c r="AO21" s="96"/>
      <c r="AQ21" s="96"/>
      <c r="AR21" s="96"/>
      <c r="AS21" s="96"/>
      <c r="AT21" s="96"/>
      <c r="AU21" s="96"/>
      <c r="AV21" s="96"/>
      <c r="AW21" s="96"/>
    </row>
    <row r="23" spans="2:49">
      <c r="M23" s="1" t="s">
        <v>172</v>
      </c>
    </row>
    <row r="24" spans="2:49">
      <c r="M24" s="1" t="s">
        <v>172</v>
      </c>
    </row>
    <row r="25" spans="2:49">
      <c r="M25" s="1" t="s">
        <v>172</v>
      </c>
    </row>
    <row r="26" spans="2:49">
      <c r="M26" s="1" t="s">
        <v>172</v>
      </c>
    </row>
    <row r="27" spans="2:49">
      <c r="C27" s="96"/>
    </row>
    <row r="28" spans="2:49">
      <c r="C28" s="96"/>
      <c r="M28" s="1" t="s">
        <v>172</v>
      </c>
    </row>
    <row r="29" spans="2:49">
      <c r="C29" s="96"/>
    </row>
    <row r="30" spans="2:49">
      <c r="C30" s="96"/>
    </row>
    <row r="31" spans="2:49">
      <c r="C31" s="96"/>
    </row>
    <row r="32" spans="2:49">
      <c r="C32" s="96"/>
    </row>
    <row r="33" spans="3:3">
      <c r="C33" s="96"/>
    </row>
    <row r="34" spans="3:3">
      <c r="C34" s="96"/>
    </row>
    <row r="35" spans="3:3">
      <c r="C35" s="96"/>
    </row>
    <row r="36" spans="3:3">
      <c r="C36" s="96"/>
    </row>
    <row r="37" spans="3:3">
      <c r="C37" s="96"/>
    </row>
    <row r="38" spans="3:3">
      <c r="C38" s="96"/>
    </row>
    <row r="39" spans="3:3">
      <c r="C39" s="96"/>
    </row>
    <row r="40" spans="3:3">
      <c r="C40" s="96"/>
    </row>
    <row r="41" spans="3:3">
      <c r="C41" s="96"/>
    </row>
    <row r="42" spans="3:3">
      <c r="C42" s="96"/>
    </row>
    <row r="43" spans="3:3">
      <c r="C43" s="96"/>
    </row>
    <row r="44" spans="3:3">
      <c r="C44" s="96"/>
    </row>
    <row r="45" spans="3:3">
      <c r="C45" s="96"/>
    </row>
  </sheetData>
  <mergeCells count="16">
    <mergeCell ref="AL10:AO10"/>
    <mergeCell ref="AP10:AV10"/>
    <mergeCell ref="D11:I11"/>
    <mergeCell ref="J11:R11"/>
    <mergeCell ref="S11:U11"/>
    <mergeCell ref="V11:Y11"/>
    <mergeCell ref="Z11:AF11"/>
    <mergeCell ref="AG11:AK11"/>
    <mergeCell ref="AL11:AO11"/>
    <mergeCell ref="AP11:AV11"/>
    <mergeCell ref="D10:I10"/>
    <mergeCell ref="J10:R10"/>
    <mergeCell ref="S10:U10"/>
    <mergeCell ref="V10:Y10"/>
    <mergeCell ref="Z10:AF10"/>
    <mergeCell ref="AG10:AK10"/>
  </mergeCells>
  <phoneticPr fontId="6"/>
  <pageMargins left="0.75" right="0.75" top="1" bottom="1" header="0.51200000000000001" footer="0.51200000000000001"/>
  <pageSetup paperSize="9" orientation="portrait" r:id="rId1"/>
  <headerFooter alignWithMargins="0"/>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4C64687-D9E1-4C1C-88EC-F1264D6DA86F}">
  <dimension ref="A1:I202"/>
  <sheetViews>
    <sheetView workbookViewId="0">
      <selection activeCell="B37" sqref="B37"/>
    </sheetView>
  </sheetViews>
  <sheetFormatPr defaultRowHeight="13.5"/>
  <cols>
    <col min="1" max="2" width="9" style="184"/>
    <col min="3" max="3" width="10.25" style="184" bestFit="1" customWidth="1"/>
    <col min="4" max="8" width="9" style="184"/>
    <col min="259" max="259" width="10.25" bestFit="1" customWidth="1"/>
    <col min="515" max="515" width="10.25" bestFit="1" customWidth="1"/>
    <col min="771" max="771" width="10.25" bestFit="1" customWidth="1"/>
    <col min="1027" max="1027" width="10.25" bestFit="1" customWidth="1"/>
    <col min="1283" max="1283" width="10.25" bestFit="1" customWidth="1"/>
    <col min="1539" max="1539" width="10.25" bestFit="1" customWidth="1"/>
    <col min="1795" max="1795" width="10.25" bestFit="1" customWidth="1"/>
    <col min="2051" max="2051" width="10.25" bestFit="1" customWidth="1"/>
    <col min="2307" max="2307" width="10.25" bestFit="1" customWidth="1"/>
    <col min="2563" max="2563" width="10.25" bestFit="1" customWidth="1"/>
    <col min="2819" max="2819" width="10.25" bestFit="1" customWidth="1"/>
    <col min="3075" max="3075" width="10.25" bestFit="1" customWidth="1"/>
    <col min="3331" max="3331" width="10.25" bestFit="1" customWidth="1"/>
    <col min="3587" max="3587" width="10.25" bestFit="1" customWidth="1"/>
    <col min="3843" max="3843" width="10.25" bestFit="1" customWidth="1"/>
    <col min="4099" max="4099" width="10.25" bestFit="1" customWidth="1"/>
    <col min="4355" max="4355" width="10.25" bestFit="1" customWidth="1"/>
    <col min="4611" max="4611" width="10.25" bestFit="1" customWidth="1"/>
    <col min="4867" max="4867" width="10.25" bestFit="1" customWidth="1"/>
    <col min="5123" max="5123" width="10.25" bestFit="1" customWidth="1"/>
    <col min="5379" max="5379" width="10.25" bestFit="1" customWidth="1"/>
    <col min="5635" max="5635" width="10.25" bestFit="1" customWidth="1"/>
    <col min="5891" max="5891" width="10.25" bestFit="1" customWidth="1"/>
    <col min="6147" max="6147" width="10.25" bestFit="1" customWidth="1"/>
    <col min="6403" max="6403" width="10.25" bestFit="1" customWidth="1"/>
    <col min="6659" max="6659" width="10.25" bestFit="1" customWidth="1"/>
    <col min="6915" max="6915" width="10.25" bestFit="1" customWidth="1"/>
    <col min="7171" max="7171" width="10.25" bestFit="1" customWidth="1"/>
    <col min="7427" max="7427" width="10.25" bestFit="1" customWidth="1"/>
    <col min="7683" max="7683" width="10.25" bestFit="1" customWidth="1"/>
    <col min="7939" max="7939" width="10.25" bestFit="1" customWidth="1"/>
    <col min="8195" max="8195" width="10.25" bestFit="1" customWidth="1"/>
    <col min="8451" max="8451" width="10.25" bestFit="1" customWidth="1"/>
    <col min="8707" max="8707" width="10.25" bestFit="1" customWidth="1"/>
    <col min="8963" max="8963" width="10.25" bestFit="1" customWidth="1"/>
    <col min="9219" max="9219" width="10.25" bestFit="1" customWidth="1"/>
    <col min="9475" max="9475" width="10.25" bestFit="1" customWidth="1"/>
    <col min="9731" max="9731" width="10.25" bestFit="1" customWidth="1"/>
    <col min="9987" max="9987" width="10.25" bestFit="1" customWidth="1"/>
    <col min="10243" max="10243" width="10.25" bestFit="1" customWidth="1"/>
    <col min="10499" max="10499" width="10.25" bestFit="1" customWidth="1"/>
    <col min="10755" max="10755" width="10.25" bestFit="1" customWidth="1"/>
    <col min="11011" max="11011" width="10.25" bestFit="1" customWidth="1"/>
    <col min="11267" max="11267" width="10.25" bestFit="1" customWidth="1"/>
    <col min="11523" max="11523" width="10.25" bestFit="1" customWidth="1"/>
    <col min="11779" max="11779" width="10.25" bestFit="1" customWidth="1"/>
    <col min="12035" max="12035" width="10.25" bestFit="1" customWidth="1"/>
    <col min="12291" max="12291" width="10.25" bestFit="1" customWidth="1"/>
    <col min="12547" max="12547" width="10.25" bestFit="1" customWidth="1"/>
    <col min="12803" max="12803" width="10.25" bestFit="1" customWidth="1"/>
    <col min="13059" max="13059" width="10.25" bestFit="1" customWidth="1"/>
    <col min="13315" max="13315" width="10.25" bestFit="1" customWidth="1"/>
    <col min="13571" max="13571" width="10.25" bestFit="1" customWidth="1"/>
    <col min="13827" max="13827" width="10.25" bestFit="1" customWidth="1"/>
    <col min="14083" max="14083" width="10.25" bestFit="1" customWidth="1"/>
    <col min="14339" max="14339" width="10.25" bestFit="1" customWidth="1"/>
    <col min="14595" max="14595" width="10.25" bestFit="1" customWidth="1"/>
    <col min="14851" max="14851" width="10.25" bestFit="1" customWidth="1"/>
    <col min="15107" max="15107" width="10.25" bestFit="1" customWidth="1"/>
    <col min="15363" max="15363" width="10.25" bestFit="1" customWidth="1"/>
    <col min="15619" max="15619" width="10.25" bestFit="1" customWidth="1"/>
    <col min="15875" max="15875" width="10.25" bestFit="1" customWidth="1"/>
    <col min="16131" max="16131" width="10.25" bestFit="1" customWidth="1"/>
  </cols>
  <sheetData>
    <row r="1" spans="1:9">
      <c r="A1" s="184" t="s">
        <v>353</v>
      </c>
      <c r="B1" s="203" t="str">
        <f>入力!C33</f>
        <v>和歌山</v>
      </c>
      <c r="C1" s="55" t="s">
        <v>355</v>
      </c>
      <c r="E1" s="184" t="s">
        <v>356</v>
      </c>
      <c r="F1" s="184" t="s">
        <v>357</v>
      </c>
      <c r="G1" s="184" t="s">
        <v>358</v>
      </c>
      <c r="H1" s="184" t="s">
        <v>359</v>
      </c>
      <c r="I1" s="184" t="s">
        <v>360</v>
      </c>
    </row>
    <row r="2" spans="1:9">
      <c r="A2" s="184" t="s">
        <v>356</v>
      </c>
      <c r="B2" s="184">
        <f>VLOOKUP($B$1,$D$2:$G$199,2,FALSE)</f>
        <v>3450</v>
      </c>
      <c r="C2" s="257" t="s">
        <v>361</v>
      </c>
      <c r="D2" s="184" t="s">
        <v>362</v>
      </c>
      <c r="E2" s="189">
        <v>6400</v>
      </c>
      <c r="F2" s="190">
        <v>3000</v>
      </c>
      <c r="G2" s="190">
        <v>5000</v>
      </c>
      <c r="H2" s="184" t="s">
        <v>363</v>
      </c>
      <c r="I2" s="184" t="s">
        <v>364</v>
      </c>
    </row>
    <row r="3" spans="1:9">
      <c r="A3" s="184" t="s">
        <v>357</v>
      </c>
      <c r="B3" s="184">
        <f>VLOOKUP($B$1,$D$2:$G$199,3,FALSE)</f>
        <v>1400</v>
      </c>
      <c r="C3" s="257"/>
      <c r="D3" s="184" t="s">
        <v>359</v>
      </c>
      <c r="E3" s="189">
        <v>5900</v>
      </c>
      <c r="F3" s="190">
        <v>3100</v>
      </c>
      <c r="G3" s="190">
        <v>4700</v>
      </c>
      <c r="H3" s="184" t="s">
        <v>365</v>
      </c>
      <c r="I3" s="184" t="s">
        <v>366</v>
      </c>
    </row>
    <row r="4" spans="1:9" ht="18.75">
      <c r="A4" s="184" t="s">
        <v>358</v>
      </c>
      <c r="B4" s="184">
        <f>VLOOKUP($B$1,$D$2:$G$199,4,FALSE)</f>
        <v>3000</v>
      </c>
      <c r="C4" s="257"/>
      <c r="D4" s="184" t="s">
        <v>367</v>
      </c>
      <c r="E4" s="191">
        <v>6300</v>
      </c>
      <c r="F4" s="190">
        <v>3000</v>
      </c>
      <c r="G4" s="190">
        <v>4600</v>
      </c>
      <c r="H4" s="184" t="s">
        <v>368</v>
      </c>
      <c r="I4" s="184" t="s">
        <v>369</v>
      </c>
    </row>
    <row r="5" spans="1:9">
      <c r="C5" s="257"/>
      <c r="D5" s="184" t="s">
        <v>370</v>
      </c>
      <c r="E5" s="189" t="s">
        <v>371</v>
      </c>
      <c r="F5" s="190">
        <v>3400</v>
      </c>
      <c r="G5" s="190">
        <v>3800</v>
      </c>
      <c r="H5" s="184" t="s">
        <v>372</v>
      </c>
      <c r="I5" s="184" t="s">
        <v>373</v>
      </c>
    </row>
    <row r="6" spans="1:9" ht="18.75">
      <c r="C6" s="257"/>
      <c r="D6" s="184" t="s">
        <v>374</v>
      </c>
      <c r="E6" s="191">
        <v>6800</v>
      </c>
      <c r="F6" s="190">
        <v>3600</v>
      </c>
      <c r="G6" s="190">
        <v>5200</v>
      </c>
      <c r="H6" s="184" t="s">
        <v>375</v>
      </c>
      <c r="I6" s="184" t="s">
        <v>376</v>
      </c>
    </row>
    <row r="7" spans="1:9" ht="18.75">
      <c r="C7" s="257"/>
      <c r="D7" s="184" t="s">
        <v>363</v>
      </c>
      <c r="E7" s="192">
        <v>6100</v>
      </c>
      <c r="F7" s="190">
        <v>5600</v>
      </c>
      <c r="G7" s="190">
        <v>5600</v>
      </c>
      <c r="H7" s="184" t="s">
        <v>377</v>
      </c>
      <c r="I7" s="184" t="s">
        <v>378</v>
      </c>
    </row>
    <row r="8" spans="1:9">
      <c r="C8" s="257"/>
      <c r="D8" s="184" t="s">
        <v>379</v>
      </c>
      <c r="E8" s="189" t="s">
        <v>371</v>
      </c>
      <c r="F8" s="190">
        <v>3300</v>
      </c>
      <c r="G8" s="190">
        <v>4150</v>
      </c>
      <c r="H8" s="184" t="s">
        <v>380</v>
      </c>
      <c r="I8" s="184" t="s">
        <v>381</v>
      </c>
    </row>
    <row r="9" spans="1:9" ht="18.75">
      <c r="C9" s="257"/>
      <c r="D9" s="184" t="s">
        <v>382</v>
      </c>
      <c r="E9" s="191">
        <v>7000</v>
      </c>
      <c r="F9" s="190">
        <v>4500</v>
      </c>
      <c r="G9" s="190">
        <v>4500</v>
      </c>
      <c r="H9" s="184" t="s">
        <v>383</v>
      </c>
      <c r="I9" s="184" t="s">
        <v>384</v>
      </c>
    </row>
    <row r="10" spans="1:9">
      <c r="C10" s="257" t="s">
        <v>385</v>
      </c>
      <c r="D10" s="184" t="s">
        <v>385</v>
      </c>
      <c r="E10" s="189">
        <v>4800</v>
      </c>
      <c r="F10" s="190">
        <v>3200</v>
      </c>
      <c r="G10" s="190">
        <v>4200</v>
      </c>
      <c r="H10" s="184" t="s">
        <v>386</v>
      </c>
      <c r="I10" s="184" t="s">
        <v>387</v>
      </c>
    </row>
    <row r="11" spans="1:9">
      <c r="C11" s="257"/>
      <c r="D11" s="184" t="s">
        <v>388</v>
      </c>
      <c r="E11" s="189">
        <v>5000</v>
      </c>
      <c r="F11" s="190">
        <v>3000</v>
      </c>
      <c r="G11" s="190">
        <v>4200</v>
      </c>
      <c r="H11" s="184" t="s">
        <v>389</v>
      </c>
      <c r="I11" s="184" t="s">
        <v>390</v>
      </c>
    </row>
    <row r="12" spans="1:9">
      <c r="C12" s="257"/>
      <c r="D12" s="184" t="s">
        <v>391</v>
      </c>
      <c r="E12" s="189">
        <v>5100</v>
      </c>
      <c r="F12" s="190">
        <v>3200</v>
      </c>
      <c r="G12" s="190">
        <v>4300</v>
      </c>
      <c r="H12" s="184" t="s">
        <v>392</v>
      </c>
      <c r="I12" s="184" t="s">
        <v>393</v>
      </c>
    </row>
    <row r="13" spans="1:9">
      <c r="C13" s="257"/>
      <c r="D13" s="184" t="s">
        <v>394</v>
      </c>
      <c r="E13" s="189">
        <v>5800</v>
      </c>
      <c r="F13" s="190">
        <v>3200</v>
      </c>
      <c r="G13" s="190">
        <v>5000</v>
      </c>
      <c r="H13" s="184" t="s">
        <v>395</v>
      </c>
      <c r="I13" s="184" t="s">
        <v>396</v>
      </c>
    </row>
    <row r="14" spans="1:9">
      <c r="C14" s="257"/>
      <c r="D14" s="184" t="s">
        <v>365</v>
      </c>
      <c r="E14" s="189">
        <v>4700</v>
      </c>
      <c r="F14" s="190">
        <v>3200</v>
      </c>
      <c r="G14" s="190">
        <v>4500</v>
      </c>
      <c r="H14" s="184" t="s">
        <v>397</v>
      </c>
      <c r="I14" s="184" t="s">
        <v>398</v>
      </c>
    </row>
    <row r="15" spans="1:9">
      <c r="C15" s="257"/>
      <c r="D15" s="184" t="s">
        <v>368</v>
      </c>
      <c r="E15" s="189">
        <v>5000</v>
      </c>
      <c r="F15" s="190">
        <v>3500</v>
      </c>
      <c r="G15" s="190">
        <v>4800</v>
      </c>
      <c r="H15" s="184" t="s">
        <v>399</v>
      </c>
      <c r="I15" s="184" t="s">
        <v>400</v>
      </c>
    </row>
    <row r="16" spans="1:9">
      <c r="C16" s="257" t="s">
        <v>401</v>
      </c>
      <c r="D16" s="184" t="s">
        <v>402</v>
      </c>
      <c r="E16" s="189">
        <v>3900</v>
      </c>
      <c r="F16" s="190">
        <v>2800</v>
      </c>
      <c r="G16" s="190">
        <v>3200</v>
      </c>
      <c r="H16" s="184" t="s">
        <v>403</v>
      </c>
      <c r="I16" s="184" t="s">
        <v>404</v>
      </c>
    </row>
    <row r="17" spans="3:9">
      <c r="C17" s="257"/>
      <c r="D17" s="184" t="s">
        <v>405</v>
      </c>
      <c r="E17" s="189">
        <v>3800</v>
      </c>
      <c r="F17" s="190">
        <v>2800</v>
      </c>
      <c r="G17" s="190">
        <v>3400</v>
      </c>
      <c r="H17" s="184" t="s">
        <v>406</v>
      </c>
      <c r="I17" s="184" t="s">
        <v>407</v>
      </c>
    </row>
    <row r="18" spans="3:9" ht="18.75">
      <c r="C18" s="257"/>
      <c r="D18" s="184" t="s">
        <v>408</v>
      </c>
      <c r="E18" s="191">
        <v>4400</v>
      </c>
      <c r="F18" s="190">
        <v>2500</v>
      </c>
      <c r="G18" s="190">
        <v>4500</v>
      </c>
      <c r="H18" s="184" t="s">
        <v>409</v>
      </c>
      <c r="I18" s="184" t="s">
        <v>410</v>
      </c>
    </row>
    <row r="19" spans="3:9" ht="18.75">
      <c r="C19" s="257"/>
      <c r="D19" s="184" t="s">
        <v>411</v>
      </c>
      <c r="E19" s="193">
        <v>3900</v>
      </c>
      <c r="F19" s="190">
        <v>2600</v>
      </c>
      <c r="G19" s="190">
        <v>3500</v>
      </c>
      <c r="H19" s="184" t="s">
        <v>412</v>
      </c>
      <c r="I19" s="184" t="s">
        <v>413</v>
      </c>
    </row>
    <row r="20" spans="3:9">
      <c r="C20" s="257"/>
      <c r="D20" s="184" t="s">
        <v>414</v>
      </c>
      <c r="E20" s="189">
        <v>4400</v>
      </c>
      <c r="F20" s="190">
        <v>3700</v>
      </c>
      <c r="G20" s="190">
        <v>3800</v>
      </c>
      <c r="H20" s="184" t="s">
        <v>415</v>
      </c>
      <c r="I20" s="184" t="s">
        <v>416</v>
      </c>
    </row>
    <row r="21" spans="3:9">
      <c r="C21" s="257"/>
      <c r="D21" s="184" t="s">
        <v>417</v>
      </c>
      <c r="E21" s="189">
        <v>3500</v>
      </c>
      <c r="F21" s="190">
        <v>2700</v>
      </c>
      <c r="G21" s="190">
        <v>3200</v>
      </c>
      <c r="H21" s="184" t="s">
        <v>418</v>
      </c>
      <c r="I21" s="184" t="s">
        <v>419</v>
      </c>
    </row>
    <row r="22" spans="3:9">
      <c r="C22" s="257" t="s">
        <v>420</v>
      </c>
      <c r="D22" s="184" t="s">
        <v>421</v>
      </c>
      <c r="E22" s="189">
        <v>4800</v>
      </c>
      <c r="F22" s="190">
        <v>2300</v>
      </c>
      <c r="G22" s="190">
        <v>3200</v>
      </c>
      <c r="H22" s="184" t="s">
        <v>422</v>
      </c>
      <c r="I22" s="184" t="s">
        <v>423</v>
      </c>
    </row>
    <row r="23" spans="3:9">
      <c r="C23" s="257"/>
      <c r="D23" s="184" t="s">
        <v>372</v>
      </c>
      <c r="E23" s="189">
        <v>4100</v>
      </c>
      <c r="F23" s="190">
        <v>2500</v>
      </c>
      <c r="G23" s="190">
        <v>2900</v>
      </c>
      <c r="H23" s="184" t="s">
        <v>424</v>
      </c>
      <c r="I23" s="184" t="s">
        <v>425</v>
      </c>
    </row>
    <row r="24" spans="3:9">
      <c r="C24" s="257"/>
      <c r="D24" s="184" t="s">
        <v>375</v>
      </c>
      <c r="E24" s="189">
        <v>4600</v>
      </c>
      <c r="F24" s="190">
        <v>3000</v>
      </c>
      <c r="G24" s="190">
        <v>3400</v>
      </c>
      <c r="H24" s="184" t="s">
        <v>426</v>
      </c>
      <c r="I24" s="184" t="s">
        <v>427</v>
      </c>
    </row>
    <row r="25" spans="3:9">
      <c r="C25" s="257"/>
      <c r="D25" s="184" t="s">
        <v>428</v>
      </c>
      <c r="E25" s="189" t="s">
        <v>371</v>
      </c>
      <c r="F25" s="190">
        <v>2500</v>
      </c>
      <c r="G25" s="190">
        <v>3300</v>
      </c>
      <c r="H25" s="184" t="s">
        <v>429</v>
      </c>
      <c r="I25" s="184" t="s">
        <v>430</v>
      </c>
    </row>
    <row r="26" spans="3:9">
      <c r="C26" s="257"/>
      <c r="D26" s="184" t="s">
        <v>431</v>
      </c>
      <c r="E26" s="189">
        <v>4500</v>
      </c>
      <c r="F26" s="190">
        <v>2500</v>
      </c>
      <c r="G26" s="190">
        <v>3300</v>
      </c>
      <c r="H26" s="184" t="s">
        <v>432</v>
      </c>
      <c r="I26" s="184" t="s">
        <v>433</v>
      </c>
    </row>
    <row r="27" spans="3:9">
      <c r="C27" s="257"/>
      <c r="D27" s="184" t="s">
        <v>434</v>
      </c>
      <c r="E27" s="189">
        <v>4500</v>
      </c>
      <c r="F27" s="190">
        <v>2200</v>
      </c>
      <c r="G27" s="190">
        <v>2900</v>
      </c>
      <c r="H27" s="184" t="s">
        <v>435</v>
      </c>
      <c r="I27" s="184" t="s">
        <v>436</v>
      </c>
    </row>
    <row r="28" spans="3:9">
      <c r="C28" s="257" t="s">
        <v>437</v>
      </c>
      <c r="D28" s="184" t="s">
        <v>437</v>
      </c>
      <c r="E28" s="189">
        <v>4100</v>
      </c>
      <c r="F28" s="190">
        <v>2600</v>
      </c>
      <c r="G28" s="190">
        <v>3900</v>
      </c>
      <c r="H28" s="184" t="s">
        <v>354</v>
      </c>
      <c r="I28" s="184" t="s">
        <v>438</v>
      </c>
    </row>
    <row r="29" spans="3:9">
      <c r="C29" s="257"/>
      <c r="D29" s="184" t="s">
        <v>439</v>
      </c>
      <c r="E29" s="189">
        <v>4100</v>
      </c>
      <c r="F29" s="190">
        <v>2600</v>
      </c>
      <c r="G29" s="190">
        <v>3600</v>
      </c>
      <c r="H29" s="184" t="s">
        <v>440</v>
      </c>
      <c r="I29" s="184" t="s">
        <v>441</v>
      </c>
    </row>
    <row r="30" spans="3:9">
      <c r="C30" s="257"/>
      <c r="D30" s="184" t="s">
        <v>442</v>
      </c>
      <c r="E30" s="189">
        <v>5000</v>
      </c>
      <c r="F30" s="190">
        <v>2800</v>
      </c>
      <c r="G30" s="190">
        <v>4300</v>
      </c>
      <c r="H30" s="184" t="s">
        <v>443</v>
      </c>
      <c r="I30" s="184" t="s">
        <v>444</v>
      </c>
    </row>
    <row r="31" spans="3:9">
      <c r="C31" s="257"/>
      <c r="D31" s="184" t="s">
        <v>445</v>
      </c>
      <c r="E31" s="189">
        <v>5400</v>
      </c>
      <c r="F31" s="190">
        <v>2800</v>
      </c>
      <c r="G31" s="190">
        <v>4500</v>
      </c>
      <c r="H31" s="184" t="s">
        <v>446</v>
      </c>
      <c r="I31" s="184" t="s">
        <v>447</v>
      </c>
    </row>
    <row r="32" spans="3:9">
      <c r="C32" s="257"/>
      <c r="D32" s="184" t="s">
        <v>377</v>
      </c>
      <c r="E32" s="189">
        <v>5800</v>
      </c>
      <c r="F32" s="190">
        <v>2600</v>
      </c>
      <c r="G32" s="190">
        <v>5300</v>
      </c>
      <c r="H32" s="184" t="s">
        <v>448</v>
      </c>
      <c r="I32" s="184" t="s">
        <v>449</v>
      </c>
    </row>
    <row r="33" spans="3:9">
      <c r="C33" s="257"/>
      <c r="D33" s="184" t="s">
        <v>380</v>
      </c>
      <c r="E33" s="189">
        <v>5800</v>
      </c>
      <c r="F33" s="194" t="s">
        <v>371</v>
      </c>
      <c r="G33" s="190">
        <v>5200</v>
      </c>
      <c r="H33" s="184" t="s">
        <v>450</v>
      </c>
      <c r="I33" s="184" t="s">
        <v>451</v>
      </c>
    </row>
    <row r="34" spans="3:9">
      <c r="C34" s="257" t="s">
        <v>452</v>
      </c>
      <c r="D34" s="184" t="s">
        <v>452</v>
      </c>
      <c r="E34" s="189">
        <v>4400</v>
      </c>
      <c r="F34" s="190">
        <v>2450</v>
      </c>
      <c r="G34" s="190">
        <v>3000</v>
      </c>
      <c r="H34" s="184" t="s">
        <v>453</v>
      </c>
      <c r="I34" s="184" t="s">
        <v>454</v>
      </c>
    </row>
    <row r="35" spans="3:9" ht="18.75">
      <c r="C35" s="257"/>
      <c r="D35" s="184" t="s">
        <v>455</v>
      </c>
      <c r="E35" s="192" t="s">
        <v>371</v>
      </c>
      <c r="F35" s="190">
        <v>2500</v>
      </c>
      <c r="G35" s="190">
        <v>4000</v>
      </c>
      <c r="H35" s="184" t="s">
        <v>456</v>
      </c>
      <c r="I35" s="184" t="s">
        <v>457</v>
      </c>
    </row>
    <row r="36" spans="3:9">
      <c r="C36" s="257"/>
      <c r="D36" s="184" t="s">
        <v>458</v>
      </c>
      <c r="E36" s="189" t="s">
        <v>371</v>
      </c>
      <c r="F36" s="190">
        <v>3400</v>
      </c>
      <c r="G36" s="190">
        <v>4800</v>
      </c>
      <c r="H36" s="184" t="s">
        <v>459</v>
      </c>
      <c r="I36" s="184" t="s">
        <v>460</v>
      </c>
    </row>
    <row r="37" spans="3:9">
      <c r="C37" s="257"/>
      <c r="D37" s="184" t="s">
        <v>461</v>
      </c>
      <c r="E37" s="189">
        <v>5600</v>
      </c>
      <c r="F37" s="190">
        <v>2600</v>
      </c>
      <c r="G37" s="190">
        <v>4000</v>
      </c>
      <c r="H37" s="184" t="s">
        <v>462</v>
      </c>
      <c r="I37" s="184" t="s">
        <v>463</v>
      </c>
    </row>
    <row r="38" spans="3:9">
      <c r="C38" s="257"/>
      <c r="D38" s="184" t="s">
        <v>464</v>
      </c>
      <c r="E38" s="189" t="s">
        <v>371</v>
      </c>
      <c r="F38" s="190">
        <v>2450</v>
      </c>
      <c r="G38" s="190">
        <v>3000</v>
      </c>
      <c r="H38" s="184" t="s">
        <v>465</v>
      </c>
      <c r="I38" s="184" t="s">
        <v>466</v>
      </c>
    </row>
    <row r="39" spans="3:9">
      <c r="C39" s="257" t="s">
        <v>467</v>
      </c>
      <c r="D39" s="184" t="s">
        <v>467</v>
      </c>
      <c r="E39" s="189">
        <v>4300</v>
      </c>
      <c r="F39" s="190">
        <v>2000</v>
      </c>
      <c r="G39" s="190">
        <v>3900</v>
      </c>
      <c r="H39" s="184" t="s">
        <v>468</v>
      </c>
      <c r="I39" s="184" t="s">
        <v>469</v>
      </c>
    </row>
    <row r="40" spans="3:9">
      <c r="C40" s="257"/>
      <c r="D40" s="184" t="s">
        <v>470</v>
      </c>
      <c r="E40" s="189">
        <v>4800</v>
      </c>
      <c r="F40" s="190">
        <v>2500</v>
      </c>
      <c r="G40" s="190">
        <v>4000</v>
      </c>
      <c r="H40" s="184" t="s">
        <v>471</v>
      </c>
      <c r="I40" s="184" t="s">
        <v>472</v>
      </c>
    </row>
    <row r="41" spans="3:9">
      <c r="C41" s="257"/>
      <c r="D41" s="184" t="s">
        <v>473</v>
      </c>
      <c r="E41" s="189">
        <v>4600</v>
      </c>
      <c r="F41" s="190">
        <v>2000</v>
      </c>
      <c r="G41" s="190">
        <v>4000</v>
      </c>
      <c r="H41" s="184" t="s">
        <v>474</v>
      </c>
      <c r="I41" s="184" t="s">
        <v>475</v>
      </c>
    </row>
    <row r="42" spans="3:9" ht="18.75">
      <c r="C42" s="257"/>
      <c r="D42" s="184" t="s">
        <v>476</v>
      </c>
      <c r="E42" s="191">
        <v>4250</v>
      </c>
      <c r="F42" s="190">
        <v>2350</v>
      </c>
      <c r="G42" s="190">
        <v>3650</v>
      </c>
      <c r="H42" s="184" t="s">
        <v>477</v>
      </c>
      <c r="I42" s="184" t="s">
        <v>478</v>
      </c>
    </row>
    <row r="43" spans="3:9">
      <c r="C43" s="257"/>
      <c r="D43" s="184" t="s">
        <v>479</v>
      </c>
      <c r="E43" s="189">
        <v>4800</v>
      </c>
      <c r="F43" s="190">
        <v>2200</v>
      </c>
      <c r="G43" s="190">
        <v>3900</v>
      </c>
      <c r="H43" s="184" t="s">
        <v>480</v>
      </c>
      <c r="I43" s="184" t="s">
        <v>481</v>
      </c>
    </row>
    <row r="44" spans="3:9" ht="18.75">
      <c r="C44" s="257"/>
      <c r="D44" s="184" t="s">
        <v>482</v>
      </c>
      <c r="E44" s="191">
        <v>4800</v>
      </c>
      <c r="F44" s="190">
        <v>2400</v>
      </c>
      <c r="G44" s="190">
        <v>3950</v>
      </c>
      <c r="H44" s="184" t="s">
        <v>483</v>
      </c>
      <c r="I44" s="184" t="s">
        <v>484</v>
      </c>
    </row>
    <row r="45" spans="3:9">
      <c r="C45" s="257" t="s">
        <v>485</v>
      </c>
      <c r="D45" s="184" t="s">
        <v>486</v>
      </c>
      <c r="E45" s="189">
        <v>4650</v>
      </c>
      <c r="F45" s="190">
        <v>1900</v>
      </c>
      <c r="G45" s="190">
        <v>3400</v>
      </c>
      <c r="H45" s="184" t="s">
        <v>487</v>
      </c>
      <c r="I45" s="184" t="s">
        <v>488</v>
      </c>
    </row>
    <row r="46" spans="3:9">
      <c r="C46" s="257"/>
      <c r="D46" s="184" t="s">
        <v>489</v>
      </c>
      <c r="E46" s="189">
        <v>4900</v>
      </c>
      <c r="F46" s="190">
        <v>1800</v>
      </c>
      <c r="G46" s="190">
        <v>3800</v>
      </c>
      <c r="H46" s="184" t="s">
        <v>490</v>
      </c>
      <c r="I46" s="184" t="s">
        <v>491</v>
      </c>
    </row>
    <row r="47" spans="3:9">
      <c r="C47" s="257"/>
      <c r="D47" s="184" t="s">
        <v>492</v>
      </c>
      <c r="E47" s="189">
        <v>5650</v>
      </c>
      <c r="F47" s="190">
        <v>1900</v>
      </c>
      <c r="G47" s="190">
        <v>4500</v>
      </c>
      <c r="H47" s="184" t="s">
        <v>493</v>
      </c>
      <c r="I47" s="184" t="s">
        <v>494</v>
      </c>
    </row>
    <row r="48" spans="3:9">
      <c r="C48" s="257"/>
      <c r="D48" s="184" t="s">
        <v>495</v>
      </c>
      <c r="E48" s="189">
        <v>4700</v>
      </c>
      <c r="F48" s="190">
        <v>1900</v>
      </c>
      <c r="G48" s="190">
        <v>3550</v>
      </c>
      <c r="H48" s="184" t="s">
        <v>496</v>
      </c>
      <c r="I48" s="184" t="s">
        <v>497</v>
      </c>
    </row>
    <row r="49" spans="3:9">
      <c r="C49" s="257" t="s">
        <v>498</v>
      </c>
      <c r="D49" s="184" t="s">
        <v>499</v>
      </c>
      <c r="E49" s="189">
        <v>4500</v>
      </c>
      <c r="F49" s="190">
        <v>1700</v>
      </c>
      <c r="G49" s="190">
        <v>2800</v>
      </c>
      <c r="H49" s="184" t="s">
        <v>500</v>
      </c>
      <c r="I49" s="184" t="s">
        <v>501</v>
      </c>
    </row>
    <row r="50" spans="3:9">
      <c r="C50" s="257"/>
      <c r="D50" s="184" t="s">
        <v>502</v>
      </c>
      <c r="E50" s="189">
        <v>4300</v>
      </c>
      <c r="F50" s="190">
        <v>1300</v>
      </c>
      <c r="G50" s="190">
        <v>2800</v>
      </c>
      <c r="H50" s="184" t="s">
        <v>503</v>
      </c>
      <c r="I50" s="184" t="s">
        <v>504</v>
      </c>
    </row>
    <row r="51" spans="3:9">
      <c r="C51" s="257"/>
      <c r="D51" s="184" t="s">
        <v>383</v>
      </c>
      <c r="E51" s="189">
        <v>4800</v>
      </c>
      <c r="F51" s="190">
        <v>2100</v>
      </c>
      <c r="G51" s="190">
        <v>3400</v>
      </c>
    </row>
    <row r="52" spans="3:9">
      <c r="C52" s="257"/>
      <c r="D52" s="184" t="s">
        <v>386</v>
      </c>
      <c r="E52" s="189">
        <v>4600</v>
      </c>
      <c r="F52" s="190">
        <v>1600</v>
      </c>
      <c r="G52" s="190">
        <v>3200</v>
      </c>
    </row>
    <row r="53" spans="3:9">
      <c r="C53" s="257"/>
      <c r="D53" s="184" t="s">
        <v>505</v>
      </c>
      <c r="E53" s="189">
        <v>4300</v>
      </c>
      <c r="F53" s="190">
        <v>1400</v>
      </c>
      <c r="G53" s="190">
        <v>2800</v>
      </c>
    </row>
    <row r="54" spans="3:9">
      <c r="C54" s="257" t="s">
        <v>506</v>
      </c>
      <c r="D54" s="184" t="s">
        <v>507</v>
      </c>
      <c r="E54" s="189">
        <v>4600</v>
      </c>
      <c r="F54" s="190">
        <v>2100</v>
      </c>
      <c r="G54" s="190">
        <v>3300</v>
      </c>
    </row>
    <row r="55" spans="3:9">
      <c r="C55" s="257"/>
      <c r="D55" s="184" t="s">
        <v>508</v>
      </c>
      <c r="E55" s="189">
        <v>4600</v>
      </c>
      <c r="F55" s="190">
        <v>2100</v>
      </c>
      <c r="G55" s="190">
        <v>3300</v>
      </c>
    </row>
    <row r="56" spans="3:9">
      <c r="C56" s="257"/>
      <c r="D56" s="184" t="s">
        <v>509</v>
      </c>
      <c r="E56" s="189">
        <v>4500</v>
      </c>
      <c r="F56" s="190">
        <v>2150</v>
      </c>
      <c r="G56" s="190">
        <v>3200</v>
      </c>
    </row>
    <row r="57" spans="3:9">
      <c r="C57" s="257"/>
      <c r="D57" s="184" t="s">
        <v>510</v>
      </c>
      <c r="E57" s="189">
        <v>4800</v>
      </c>
      <c r="F57" s="190">
        <v>2650</v>
      </c>
      <c r="G57" s="190">
        <v>3800</v>
      </c>
    </row>
    <row r="58" spans="3:9">
      <c r="C58" s="257"/>
      <c r="D58" s="184" t="s">
        <v>511</v>
      </c>
      <c r="E58" s="189">
        <v>4900</v>
      </c>
      <c r="F58" s="190">
        <v>2850</v>
      </c>
      <c r="G58" s="190">
        <v>3900</v>
      </c>
    </row>
    <row r="59" spans="3:9" ht="18.75">
      <c r="C59" s="257" t="s">
        <v>512</v>
      </c>
      <c r="D59" s="184" t="s">
        <v>389</v>
      </c>
      <c r="E59" s="191">
        <v>6400</v>
      </c>
      <c r="F59" s="190">
        <v>1350</v>
      </c>
      <c r="G59" s="190">
        <v>4200</v>
      </c>
    </row>
    <row r="60" spans="3:9" ht="18.75">
      <c r="C60" s="257"/>
      <c r="D60" s="184" t="s">
        <v>513</v>
      </c>
      <c r="E60" s="191">
        <v>6400</v>
      </c>
      <c r="F60" s="190">
        <v>1450</v>
      </c>
      <c r="G60" s="190">
        <v>4200</v>
      </c>
    </row>
    <row r="61" spans="3:9" ht="18.75">
      <c r="C61" s="257"/>
      <c r="D61" s="184" t="s">
        <v>514</v>
      </c>
      <c r="E61" s="191">
        <v>6400</v>
      </c>
      <c r="F61" s="190">
        <v>1450</v>
      </c>
      <c r="G61" s="190">
        <v>4300</v>
      </c>
    </row>
    <row r="62" spans="3:9" ht="18.75">
      <c r="C62" s="257"/>
      <c r="D62" s="184" t="s">
        <v>515</v>
      </c>
      <c r="E62" s="191">
        <v>5650</v>
      </c>
      <c r="F62" s="190">
        <v>1550</v>
      </c>
      <c r="G62" s="190">
        <v>3800</v>
      </c>
    </row>
    <row r="63" spans="3:9">
      <c r="C63" s="257"/>
      <c r="D63" s="184" t="s">
        <v>516</v>
      </c>
      <c r="E63" s="189">
        <v>6000</v>
      </c>
      <c r="F63" s="190">
        <v>1550</v>
      </c>
      <c r="G63" s="190">
        <v>3800</v>
      </c>
    </row>
    <row r="64" spans="3:9">
      <c r="C64" s="257" t="s">
        <v>517</v>
      </c>
      <c r="D64" s="184" t="s">
        <v>517</v>
      </c>
      <c r="E64" s="189">
        <v>6800</v>
      </c>
      <c r="F64" s="190">
        <v>1600</v>
      </c>
      <c r="G64" s="190">
        <v>5700</v>
      </c>
    </row>
    <row r="65" spans="3:7">
      <c r="C65" s="257"/>
      <c r="D65" s="184" t="s">
        <v>518</v>
      </c>
      <c r="E65" s="189">
        <v>6700</v>
      </c>
      <c r="F65" s="190">
        <v>2200</v>
      </c>
      <c r="G65" s="190">
        <v>5600</v>
      </c>
    </row>
    <row r="66" spans="3:7">
      <c r="C66" s="257"/>
      <c r="D66" s="184" t="s">
        <v>519</v>
      </c>
      <c r="E66" s="189">
        <v>6700</v>
      </c>
      <c r="F66" s="190">
        <v>1400</v>
      </c>
      <c r="G66" s="190">
        <v>5500</v>
      </c>
    </row>
    <row r="67" spans="3:7">
      <c r="C67" s="257"/>
      <c r="D67" s="184" t="s">
        <v>520</v>
      </c>
      <c r="E67" s="189">
        <v>7100</v>
      </c>
      <c r="F67" s="190">
        <v>1700</v>
      </c>
      <c r="G67" s="190">
        <v>6000</v>
      </c>
    </row>
    <row r="68" spans="3:7">
      <c r="C68" s="257"/>
      <c r="D68" s="184" t="s">
        <v>521</v>
      </c>
      <c r="E68" s="189">
        <v>6400</v>
      </c>
      <c r="F68" s="190">
        <v>1600</v>
      </c>
      <c r="G68" s="190">
        <v>5200</v>
      </c>
    </row>
    <row r="69" spans="3:7">
      <c r="C69" s="257"/>
      <c r="D69" s="184" t="s">
        <v>522</v>
      </c>
      <c r="E69" s="189">
        <v>6700</v>
      </c>
      <c r="F69" s="190">
        <v>2100</v>
      </c>
      <c r="G69" s="190">
        <v>5600</v>
      </c>
    </row>
    <row r="70" spans="3:7">
      <c r="C70" s="257" t="s">
        <v>523</v>
      </c>
      <c r="D70" s="184" t="s">
        <v>524</v>
      </c>
      <c r="E70" s="189">
        <v>7600</v>
      </c>
      <c r="F70" s="190">
        <v>1150</v>
      </c>
      <c r="G70" s="190">
        <v>5350</v>
      </c>
    </row>
    <row r="71" spans="3:7">
      <c r="C71" s="257"/>
      <c r="D71" s="184" t="s">
        <v>525</v>
      </c>
      <c r="E71" s="189">
        <v>7500</v>
      </c>
      <c r="F71" s="190">
        <v>1150</v>
      </c>
      <c r="G71" s="190">
        <v>5250</v>
      </c>
    </row>
    <row r="72" spans="3:7">
      <c r="C72" s="257"/>
      <c r="D72" s="184" t="s">
        <v>526</v>
      </c>
      <c r="E72" s="189">
        <v>6100</v>
      </c>
      <c r="F72" s="190">
        <v>1300</v>
      </c>
      <c r="G72" s="190">
        <v>4000</v>
      </c>
    </row>
    <row r="73" spans="3:7">
      <c r="C73" s="257"/>
      <c r="D73" s="184" t="s">
        <v>527</v>
      </c>
      <c r="E73" s="189">
        <v>6800</v>
      </c>
      <c r="F73" s="190">
        <v>1300</v>
      </c>
      <c r="G73" s="190">
        <v>4900</v>
      </c>
    </row>
    <row r="74" spans="3:7" ht="18.75">
      <c r="C74" s="257" t="s">
        <v>528</v>
      </c>
      <c r="D74" s="184" t="s">
        <v>529</v>
      </c>
      <c r="E74" s="189">
        <v>7550</v>
      </c>
      <c r="F74" s="192">
        <v>1300</v>
      </c>
      <c r="G74" s="190">
        <v>4900</v>
      </c>
    </row>
    <row r="75" spans="3:7">
      <c r="C75" s="257"/>
      <c r="D75" s="184" t="s">
        <v>530</v>
      </c>
      <c r="E75" s="189">
        <v>7550</v>
      </c>
      <c r="F75" s="190">
        <v>1300</v>
      </c>
      <c r="G75" s="190">
        <v>4900</v>
      </c>
    </row>
    <row r="76" spans="3:7">
      <c r="C76" s="257"/>
      <c r="D76" s="184" t="s">
        <v>531</v>
      </c>
      <c r="E76" s="189">
        <v>6500</v>
      </c>
      <c r="F76" s="190">
        <v>1400</v>
      </c>
      <c r="G76" s="190">
        <v>4300</v>
      </c>
    </row>
    <row r="77" spans="3:7">
      <c r="C77" s="257"/>
      <c r="D77" s="184" t="s">
        <v>532</v>
      </c>
      <c r="E77" s="189">
        <v>7650</v>
      </c>
      <c r="F77" s="190">
        <v>1400</v>
      </c>
      <c r="G77" s="190">
        <v>5500</v>
      </c>
    </row>
    <row r="78" spans="3:7">
      <c r="C78" s="257"/>
      <c r="D78" s="184" t="s">
        <v>533</v>
      </c>
      <c r="E78" s="189">
        <v>5300</v>
      </c>
      <c r="F78" s="190">
        <v>1600</v>
      </c>
      <c r="G78" s="190">
        <v>4400</v>
      </c>
    </row>
    <row r="79" spans="3:7">
      <c r="C79" s="257"/>
      <c r="D79" s="184" t="s">
        <v>534</v>
      </c>
      <c r="E79" s="189">
        <v>6700</v>
      </c>
      <c r="F79" s="190">
        <v>1400</v>
      </c>
      <c r="G79" s="190">
        <v>4100</v>
      </c>
    </row>
    <row r="80" spans="3:7">
      <c r="C80" s="257" t="s">
        <v>535</v>
      </c>
      <c r="D80" s="184" t="s">
        <v>536</v>
      </c>
      <c r="E80" s="189">
        <v>6200</v>
      </c>
      <c r="F80" s="190">
        <v>2650</v>
      </c>
      <c r="G80" s="190">
        <v>4800</v>
      </c>
    </row>
    <row r="81" spans="3:7">
      <c r="C81" s="257"/>
      <c r="D81" s="184" t="s">
        <v>537</v>
      </c>
      <c r="E81" s="189">
        <v>6100</v>
      </c>
      <c r="F81" s="190">
        <v>2750</v>
      </c>
      <c r="G81" s="190">
        <v>4950</v>
      </c>
    </row>
    <row r="82" spans="3:7">
      <c r="C82" s="257"/>
      <c r="D82" s="184" t="s">
        <v>538</v>
      </c>
      <c r="E82" s="189">
        <v>6000</v>
      </c>
      <c r="F82" s="190">
        <v>2750</v>
      </c>
      <c r="G82" s="190">
        <v>4800</v>
      </c>
    </row>
    <row r="83" spans="3:7">
      <c r="C83" s="257" t="s">
        <v>539</v>
      </c>
      <c r="D83" s="184" t="s">
        <v>399</v>
      </c>
      <c r="E83" s="189">
        <v>7300</v>
      </c>
      <c r="F83" s="190">
        <v>4200</v>
      </c>
      <c r="G83" s="190">
        <v>5400</v>
      </c>
    </row>
    <row r="84" spans="3:7">
      <c r="C84" s="257"/>
      <c r="D84" s="184" t="s">
        <v>403</v>
      </c>
      <c r="E84" s="189">
        <v>7800</v>
      </c>
      <c r="F84" s="190">
        <v>4700</v>
      </c>
      <c r="G84" s="190">
        <v>5900</v>
      </c>
    </row>
    <row r="85" spans="3:7">
      <c r="C85" s="257"/>
      <c r="D85" s="184" t="s">
        <v>406</v>
      </c>
      <c r="E85" s="189">
        <v>7600</v>
      </c>
      <c r="F85" s="190">
        <v>4700</v>
      </c>
      <c r="G85" s="190">
        <v>6100</v>
      </c>
    </row>
    <row r="86" spans="3:7" ht="18.75">
      <c r="C86" s="257"/>
      <c r="D86" s="184" t="s">
        <v>540</v>
      </c>
      <c r="E86" s="191">
        <v>7000</v>
      </c>
      <c r="F86" s="190">
        <v>5300</v>
      </c>
      <c r="G86" s="190">
        <v>6700</v>
      </c>
    </row>
    <row r="87" spans="3:7" ht="18.75">
      <c r="C87" s="257"/>
      <c r="D87" s="184" t="s">
        <v>541</v>
      </c>
      <c r="E87" s="192">
        <v>7200</v>
      </c>
      <c r="F87" s="190">
        <v>4100</v>
      </c>
      <c r="G87" s="190">
        <v>5600</v>
      </c>
    </row>
    <row r="88" spans="3:7">
      <c r="C88" s="257"/>
      <c r="D88" s="184" t="s">
        <v>542</v>
      </c>
      <c r="E88" s="189">
        <v>7400</v>
      </c>
      <c r="F88" s="190">
        <v>4300</v>
      </c>
      <c r="G88" s="190">
        <v>5500</v>
      </c>
    </row>
    <row r="89" spans="3:7">
      <c r="C89" s="257"/>
      <c r="D89" s="184" t="s">
        <v>543</v>
      </c>
      <c r="E89" s="189">
        <v>7100</v>
      </c>
      <c r="F89" s="190">
        <v>4900</v>
      </c>
      <c r="G89" s="190">
        <v>4900</v>
      </c>
    </row>
    <row r="90" spans="3:7" ht="18.75">
      <c r="C90" s="257" t="s">
        <v>544</v>
      </c>
      <c r="D90" s="184" t="s">
        <v>544</v>
      </c>
      <c r="E90" s="192">
        <v>4800</v>
      </c>
      <c r="F90" s="190">
        <v>1800</v>
      </c>
      <c r="G90" s="190">
        <v>4400</v>
      </c>
    </row>
    <row r="91" spans="3:7" ht="18.75">
      <c r="C91" s="257"/>
      <c r="D91" s="184" t="s">
        <v>545</v>
      </c>
      <c r="E91" s="192">
        <v>4800</v>
      </c>
      <c r="F91" s="190">
        <v>2500</v>
      </c>
      <c r="G91" s="190">
        <v>4400</v>
      </c>
    </row>
    <row r="92" spans="3:7">
      <c r="C92" s="257"/>
      <c r="D92" s="184" t="s">
        <v>546</v>
      </c>
      <c r="E92" s="189" t="s">
        <v>371</v>
      </c>
      <c r="F92" s="190">
        <v>2900</v>
      </c>
      <c r="G92" s="190">
        <v>4400</v>
      </c>
    </row>
    <row r="93" spans="3:7" ht="18.75">
      <c r="C93" s="257"/>
      <c r="D93" s="184" t="s">
        <v>547</v>
      </c>
      <c r="E93" s="192">
        <v>4800</v>
      </c>
      <c r="F93" s="190">
        <v>2700</v>
      </c>
      <c r="G93" s="190">
        <v>4800</v>
      </c>
    </row>
    <row r="94" spans="3:7">
      <c r="C94" s="257" t="s">
        <v>548</v>
      </c>
      <c r="D94" s="184" t="s">
        <v>548</v>
      </c>
      <c r="E94" s="189" t="s">
        <v>371</v>
      </c>
      <c r="F94" s="190">
        <v>2950</v>
      </c>
      <c r="G94" s="190">
        <v>4050</v>
      </c>
    </row>
    <row r="95" spans="3:7">
      <c r="C95" s="257"/>
      <c r="D95" s="184" t="s">
        <v>549</v>
      </c>
      <c r="E95" s="189" t="s">
        <v>371</v>
      </c>
      <c r="F95" s="190">
        <v>3150</v>
      </c>
      <c r="G95" s="190">
        <v>4400</v>
      </c>
    </row>
    <row r="96" spans="3:7">
      <c r="C96" s="257"/>
      <c r="D96" s="184" t="s">
        <v>550</v>
      </c>
      <c r="E96" s="189" t="s">
        <v>371</v>
      </c>
      <c r="F96" s="190">
        <v>3250</v>
      </c>
      <c r="G96" s="190">
        <v>5100</v>
      </c>
    </row>
    <row r="97" spans="3:7">
      <c r="C97" s="257" t="s">
        <v>551</v>
      </c>
      <c r="D97" s="184" t="s">
        <v>552</v>
      </c>
      <c r="E97" s="189">
        <v>5300</v>
      </c>
      <c r="F97" s="190">
        <v>2700</v>
      </c>
      <c r="G97" s="190">
        <v>4900</v>
      </c>
    </row>
    <row r="98" spans="3:7">
      <c r="C98" s="257"/>
      <c r="D98" s="184" t="s">
        <v>553</v>
      </c>
      <c r="E98" s="189" t="s">
        <v>371</v>
      </c>
      <c r="F98" s="190">
        <v>2700</v>
      </c>
      <c r="G98" s="190">
        <v>4200</v>
      </c>
    </row>
    <row r="99" spans="3:7">
      <c r="C99" s="257"/>
      <c r="D99" s="184" t="s">
        <v>554</v>
      </c>
      <c r="E99" s="189">
        <v>5300</v>
      </c>
      <c r="F99" s="190">
        <v>3000</v>
      </c>
      <c r="G99" s="190">
        <v>4900</v>
      </c>
    </row>
    <row r="100" spans="3:7">
      <c r="C100" s="257"/>
      <c r="D100" s="184" t="s">
        <v>555</v>
      </c>
      <c r="E100" s="189">
        <v>7300</v>
      </c>
      <c r="F100" s="190">
        <v>6000</v>
      </c>
      <c r="G100" s="190">
        <v>7000</v>
      </c>
    </row>
    <row r="101" spans="3:7">
      <c r="C101" s="257" t="s">
        <v>556</v>
      </c>
      <c r="D101" s="184" t="s">
        <v>556</v>
      </c>
      <c r="E101" s="189">
        <v>6250</v>
      </c>
      <c r="F101" s="190">
        <v>1900</v>
      </c>
      <c r="G101" s="190">
        <v>4200</v>
      </c>
    </row>
    <row r="102" spans="3:7">
      <c r="C102" s="257"/>
      <c r="D102" s="184" t="s">
        <v>557</v>
      </c>
      <c r="E102" s="189">
        <v>7400</v>
      </c>
      <c r="F102" s="190">
        <v>4500</v>
      </c>
      <c r="G102" s="190">
        <v>4800</v>
      </c>
    </row>
    <row r="103" spans="3:7">
      <c r="C103" s="257"/>
      <c r="D103" s="184" t="s">
        <v>558</v>
      </c>
      <c r="E103" s="189">
        <v>6100</v>
      </c>
      <c r="F103" s="190">
        <v>2600</v>
      </c>
      <c r="G103" s="190">
        <v>5000</v>
      </c>
    </row>
    <row r="104" spans="3:7">
      <c r="C104" s="257"/>
      <c r="D104" s="184" t="s">
        <v>559</v>
      </c>
      <c r="E104" s="189">
        <v>5900</v>
      </c>
      <c r="F104" s="190">
        <v>2300</v>
      </c>
      <c r="G104" s="190">
        <v>4400</v>
      </c>
    </row>
    <row r="105" spans="3:7" ht="18.75">
      <c r="C105" s="257" t="s">
        <v>560</v>
      </c>
      <c r="D105" s="184" t="s">
        <v>560</v>
      </c>
      <c r="E105" s="191">
        <v>5200</v>
      </c>
      <c r="F105" s="195">
        <v>1800</v>
      </c>
      <c r="G105" s="196">
        <v>4000</v>
      </c>
    </row>
    <row r="106" spans="3:7" ht="18.75">
      <c r="C106" s="257"/>
      <c r="D106" s="184" t="s">
        <v>561</v>
      </c>
      <c r="E106" s="189">
        <v>5600</v>
      </c>
      <c r="F106" s="195">
        <v>2000</v>
      </c>
      <c r="G106" s="196">
        <v>3700</v>
      </c>
    </row>
    <row r="107" spans="3:7" ht="18.75">
      <c r="C107" s="257"/>
      <c r="D107" s="184" t="s">
        <v>562</v>
      </c>
      <c r="E107" s="191">
        <v>6200</v>
      </c>
      <c r="F107" s="195">
        <v>2500</v>
      </c>
      <c r="G107" s="196">
        <v>6100</v>
      </c>
    </row>
    <row r="108" spans="3:7">
      <c r="C108" s="257" t="s">
        <v>563</v>
      </c>
      <c r="D108" s="184" t="s">
        <v>564</v>
      </c>
      <c r="E108" s="189">
        <v>6000</v>
      </c>
      <c r="F108" s="190">
        <v>1900</v>
      </c>
      <c r="G108" s="190">
        <v>4100</v>
      </c>
    </row>
    <row r="109" spans="3:7">
      <c r="C109" s="257"/>
      <c r="D109" s="184" t="s">
        <v>565</v>
      </c>
      <c r="E109" s="189">
        <v>5500</v>
      </c>
      <c r="F109" s="190">
        <v>3100</v>
      </c>
      <c r="G109" s="190">
        <v>4200</v>
      </c>
    </row>
    <row r="110" spans="3:7" ht="18.75">
      <c r="C110" s="257"/>
      <c r="D110" s="184" t="s">
        <v>566</v>
      </c>
      <c r="E110" s="191">
        <v>6900</v>
      </c>
      <c r="F110" s="190">
        <v>2100</v>
      </c>
      <c r="G110" s="190">
        <v>4300</v>
      </c>
    </row>
    <row r="111" spans="3:7" ht="18.75">
      <c r="C111" s="257"/>
      <c r="D111" s="184" t="s">
        <v>567</v>
      </c>
      <c r="E111" s="191">
        <v>7100</v>
      </c>
      <c r="F111" s="190">
        <v>2000</v>
      </c>
      <c r="G111" s="190">
        <v>4800</v>
      </c>
    </row>
    <row r="112" spans="3:7">
      <c r="C112" s="257"/>
      <c r="D112" s="184" t="s">
        <v>568</v>
      </c>
      <c r="E112" s="189">
        <v>6800</v>
      </c>
      <c r="F112" s="190">
        <v>2100</v>
      </c>
      <c r="G112" s="190">
        <v>4600</v>
      </c>
    </row>
    <row r="113" spans="3:7">
      <c r="C113" s="257" t="s">
        <v>569</v>
      </c>
      <c r="D113" s="184" t="s">
        <v>570</v>
      </c>
      <c r="E113" s="189">
        <v>6900</v>
      </c>
      <c r="F113" s="190">
        <v>2000</v>
      </c>
      <c r="G113" s="190">
        <v>5800</v>
      </c>
    </row>
    <row r="114" spans="3:7">
      <c r="C114" s="257"/>
      <c r="D114" s="184" t="s">
        <v>571</v>
      </c>
      <c r="E114" s="189">
        <v>7000</v>
      </c>
      <c r="F114" s="190">
        <v>2000</v>
      </c>
      <c r="G114" s="190">
        <v>5200</v>
      </c>
    </row>
    <row r="115" spans="3:7">
      <c r="C115" s="257"/>
      <c r="D115" s="184" t="s">
        <v>412</v>
      </c>
      <c r="E115" s="189">
        <v>10500</v>
      </c>
      <c r="F115" s="190">
        <v>4700</v>
      </c>
      <c r="G115" s="190">
        <v>9400</v>
      </c>
    </row>
    <row r="116" spans="3:7">
      <c r="C116" s="257"/>
      <c r="D116" s="184" t="s">
        <v>572</v>
      </c>
      <c r="E116" s="189">
        <v>10500</v>
      </c>
      <c r="F116" s="190">
        <v>4700</v>
      </c>
      <c r="G116" s="190">
        <v>9400</v>
      </c>
    </row>
    <row r="117" spans="3:7">
      <c r="C117" s="257"/>
      <c r="D117" s="184" t="s">
        <v>573</v>
      </c>
      <c r="E117" s="189">
        <v>6900</v>
      </c>
      <c r="F117" s="190">
        <v>2850</v>
      </c>
      <c r="G117" s="190">
        <v>5800</v>
      </c>
    </row>
    <row r="118" spans="3:7">
      <c r="C118" s="257" t="s">
        <v>574</v>
      </c>
      <c r="D118" s="184" t="s">
        <v>574</v>
      </c>
      <c r="E118" s="189" t="s">
        <v>371</v>
      </c>
      <c r="F118" s="190">
        <v>2700</v>
      </c>
      <c r="G118" s="190">
        <v>4400</v>
      </c>
    </row>
    <row r="119" spans="3:7" ht="18.75">
      <c r="C119" s="257"/>
      <c r="D119" s="184" t="s">
        <v>575</v>
      </c>
      <c r="E119" s="193">
        <v>5100</v>
      </c>
      <c r="F119" s="190">
        <v>2700</v>
      </c>
      <c r="G119" s="190">
        <v>3950</v>
      </c>
    </row>
    <row r="120" spans="3:7" ht="18.75">
      <c r="C120" s="257"/>
      <c r="D120" s="184" t="s">
        <v>576</v>
      </c>
      <c r="E120" s="191">
        <v>5000</v>
      </c>
      <c r="F120" s="190">
        <v>2800</v>
      </c>
      <c r="G120" s="190">
        <v>4900</v>
      </c>
    </row>
    <row r="121" spans="3:7">
      <c r="C121" s="257" t="s">
        <v>577</v>
      </c>
      <c r="D121" s="184" t="s">
        <v>578</v>
      </c>
      <c r="E121" s="189">
        <v>5800</v>
      </c>
      <c r="F121" s="190">
        <v>2200</v>
      </c>
      <c r="G121" s="190">
        <v>4100</v>
      </c>
    </row>
    <row r="122" spans="3:7">
      <c r="C122" s="257"/>
      <c r="D122" s="184" t="s">
        <v>579</v>
      </c>
      <c r="E122" s="189">
        <v>5800</v>
      </c>
      <c r="F122" s="190">
        <v>2200</v>
      </c>
      <c r="G122" s="190">
        <v>4100</v>
      </c>
    </row>
    <row r="123" spans="3:7">
      <c r="C123" s="257"/>
      <c r="D123" s="184" t="s">
        <v>580</v>
      </c>
      <c r="E123" s="189">
        <v>5900</v>
      </c>
      <c r="F123" s="190">
        <v>2300</v>
      </c>
      <c r="G123" s="190">
        <v>4500</v>
      </c>
    </row>
    <row r="124" spans="3:7" ht="18.75">
      <c r="C124" s="257" t="s">
        <v>581</v>
      </c>
      <c r="D124" s="184" t="s">
        <v>418</v>
      </c>
      <c r="E124" s="191">
        <v>4900</v>
      </c>
      <c r="F124" s="190">
        <v>1550</v>
      </c>
      <c r="G124" s="190">
        <v>3100</v>
      </c>
    </row>
    <row r="125" spans="3:7" ht="18.75">
      <c r="C125" s="257"/>
      <c r="D125" s="184" t="s">
        <v>422</v>
      </c>
      <c r="E125" s="191">
        <v>5200</v>
      </c>
      <c r="F125" s="190">
        <v>2300</v>
      </c>
      <c r="G125" s="190">
        <v>3600</v>
      </c>
    </row>
    <row r="126" spans="3:7">
      <c r="C126" s="257"/>
      <c r="D126" s="184" t="s">
        <v>582</v>
      </c>
      <c r="E126" s="189">
        <v>5600</v>
      </c>
      <c r="F126" s="190">
        <v>2200</v>
      </c>
      <c r="G126" s="190">
        <v>3400</v>
      </c>
    </row>
    <row r="127" spans="3:7">
      <c r="C127" s="257"/>
      <c r="D127" s="184" t="s">
        <v>583</v>
      </c>
      <c r="E127" s="189">
        <v>5900</v>
      </c>
      <c r="F127" s="190">
        <v>2200</v>
      </c>
      <c r="G127" s="190">
        <v>3600</v>
      </c>
    </row>
    <row r="128" spans="3:7">
      <c r="C128" s="257"/>
      <c r="D128" s="184" t="s">
        <v>584</v>
      </c>
      <c r="E128" s="189">
        <v>6100</v>
      </c>
      <c r="F128" s="190">
        <v>2300</v>
      </c>
      <c r="G128" s="190">
        <v>3800</v>
      </c>
    </row>
    <row r="129" spans="3:7" ht="18.75">
      <c r="C129" s="257" t="s">
        <v>585</v>
      </c>
      <c r="D129" s="184" t="s">
        <v>585</v>
      </c>
      <c r="E129" s="191">
        <v>4500</v>
      </c>
      <c r="F129" s="190">
        <v>1000</v>
      </c>
      <c r="G129" s="190">
        <v>2900</v>
      </c>
    </row>
    <row r="130" spans="3:7" ht="18.75">
      <c r="C130" s="257"/>
      <c r="D130" s="184" t="s">
        <v>586</v>
      </c>
      <c r="E130" s="191">
        <v>4300</v>
      </c>
      <c r="F130" s="190">
        <v>900</v>
      </c>
      <c r="G130" s="190">
        <v>2900</v>
      </c>
    </row>
    <row r="131" spans="3:7" ht="18.75">
      <c r="C131" s="257"/>
      <c r="D131" s="184" t="s">
        <v>587</v>
      </c>
      <c r="E131" s="191">
        <v>4700</v>
      </c>
      <c r="F131" s="190">
        <v>900</v>
      </c>
      <c r="G131" s="190">
        <v>3000</v>
      </c>
    </row>
    <row r="132" spans="3:7" ht="18.75">
      <c r="C132" s="257" t="s">
        <v>588</v>
      </c>
      <c r="D132" s="184" t="s">
        <v>589</v>
      </c>
      <c r="E132" s="191">
        <v>4600</v>
      </c>
      <c r="F132" s="190">
        <v>1200</v>
      </c>
      <c r="G132" s="190">
        <v>3100</v>
      </c>
    </row>
    <row r="133" spans="3:7" ht="18.75">
      <c r="C133" s="257"/>
      <c r="D133" s="184" t="s">
        <v>590</v>
      </c>
      <c r="E133" s="191">
        <v>3500</v>
      </c>
      <c r="F133" s="190">
        <v>1300</v>
      </c>
      <c r="G133" s="190">
        <v>3100</v>
      </c>
    </row>
    <row r="134" spans="3:7" ht="18.75">
      <c r="C134" s="257"/>
      <c r="D134" s="184" t="s">
        <v>591</v>
      </c>
      <c r="E134" s="191">
        <v>5000</v>
      </c>
      <c r="F134" s="190">
        <v>1200</v>
      </c>
      <c r="G134" s="190">
        <v>3500</v>
      </c>
    </row>
    <row r="135" spans="3:7" ht="18.75">
      <c r="C135" s="257"/>
      <c r="D135" s="184" t="s">
        <v>592</v>
      </c>
      <c r="E135" s="191">
        <v>4600</v>
      </c>
      <c r="F135" s="190">
        <v>1000</v>
      </c>
      <c r="G135" s="190">
        <v>2900</v>
      </c>
    </row>
    <row r="136" spans="3:7" ht="18.75">
      <c r="C136" s="257"/>
      <c r="D136" s="184" t="s">
        <v>593</v>
      </c>
      <c r="E136" s="191">
        <v>6000</v>
      </c>
      <c r="F136" s="190">
        <v>2000</v>
      </c>
      <c r="G136" s="190">
        <v>3400</v>
      </c>
    </row>
    <row r="137" spans="3:7" ht="18.75">
      <c r="C137" s="257"/>
      <c r="D137" s="184" t="s">
        <v>594</v>
      </c>
      <c r="E137" s="191">
        <v>4800</v>
      </c>
      <c r="F137" s="190">
        <v>2400</v>
      </c>
      <c r="G137" s="190">
        <v>4200</v>
      </c>
    </row>
    <row r="138" spans="3:7" ht="18.75">
      <c r="C138" s="257" t="s">
        <v>424</v>
      </c>
      <c r="D138" s="184" t="s">
        <v>424</v>
      </c>
      <c r="E138" s="191">
        <v>4300</v>
      </c>
      <c r="F138" s="190">
        <v>1650</v>
      </c>
      <c r="G138" s="190">
        <v>3500</v>
      </c>
    </row>
    <row r="139" spans="3:7">
      <c r="C139" s="257"/>
      <c r="D139" s="184" t="s">
        <v>595</v>
      </c>
      <c r="E139" s="189">
        <v>4000</v>
      </c>
      <c r="F139" s="190">
        <v>1750</v>
      </c>
      <c r="G139" s="190">
        <v>3150</v>
      </c>
    </row>
    <row r="140" spans="3:7">
      <c r="C140" s="257" t="s">
        <v>596</v>
      </c>
      <c r="D140" s="184" t="s">
        <v>596</v>
      </c>
      <c r="E140" s="189">
        <v>3450</v>
      </c>
      <c r="F140" s="190">
        <v>1400</v>
      </c>
      <c r="G140" s="190">
        <v>3000</v>
      </c>
    </row>
    <row r="141" spans="3:7">
      <c r="C141" s="257"/>
      <c r="D141" s="184" t="s">
        <v>429</v>
      </c>
      <c r="E141" s="189" t="s">
        <v>371</v>
      </c>
      <c r="F141" s="190">
        <v>2400</v>
      </c>
      <c r="G141" s="190">
        <v>4900</v>
      </c>
    </row>
    <row r="142" spans="3:7" ht="18.75">
      <c r="C142" s="257" t="s">
        <v>597</v>
      </c>
      <c r="D142" s="184" t="s">
        <v>597</v>
      </c>
      <c r="E142" s="191">
        <v>5900</v>
      </c>
      <c r="F142" s="190">
        <v>3200</v>
      </c>
      <c r="G142" s="190">
        <v>4200</v>
      </c>
    </row>
    <row r="143" spans="3:7" ht="18.75">
      <c r="C143" s="257"/>
      <c r="D143" s="184" t="s">
        <v>598</v>
      </c>
      <c r="E143" s="191">
        <v>6700</v>
      </c>
      <c r="F143" s="190">
        <v>3500</v>
      </c>
      <c r="G143" s="190">
        <v>5400</v>
      </c>
    </row>
    <row r="144" spans="3:7">
      <c r="C144" s="257" t="s">
        <v>599</v>
      </c>
      <c r="D144" s="184" t="s">
        <v>600</v>
      </c>
      <c r="E144" s="189">
        <v>6600</v>
      </c>
      <c r="F144" s="190">
        <v>4500</v>
      </c>
      <c r="G144" s="190">
        <v>5400</v>
      </c>
    </row>
    <row r="145" spans="3:7">
      <c r="C145" s="257"/>
      <c r="D145" s="184" t="s">
        <v>601</v>
      </c>
      <c r="E145" s="189">
        <v>5300</v>
      </c>
      <c r="F145" s="190">
        <v>3800</v>
      </c>
      <c r="G145" s="190">
        <v>4100</v>
      </c>
    </row>
    <row r="146" spans="3:7">
      <c r="C146" s="257" t="s">
        <v>602</v>
      </c>
      <c r="D146" s="184" t="s">
        <v>602</v>
      </c>
      <c r="E146" s="189">
        <v>5800</v>
      </c>
      <c r="F146" s="190">
        <v>1900</v>
      </c>
      <c r="G146" s="190">
        <v>3200</v>
      </c>
    </row>
    <row r="147" spans="3:7">
      <c r="C147" s="257"/>
      <c r="D147" s="184" t="s">
        <v>432</v>
      </c>
      <c r="E147" s="189">
        <v>5800</v>
      </c>
      <c r="F147" s="190">
        <v>1900</v>
      </c>
      <c r="G147" s="190">
        <v>3200</v>
      </c>
    </row>
    <row r="148" spans="3:7">
      <c r="C148" s="257"/>
      <c r="D148" s="184" t="s">
        <v>435</v>
      </c>
      <c r="E148" s="189">
        <v>5800</v>
      </c>
      <c r="F148" s="190">
        <v>1900</v>
      </c>
      <c r="G148" s="190">
        <v>3200</v>
      </c>
    </row>
    <row r="149" spans="3:7">
      <c r="C149" s="257"/>
      <c r="D149" s="184" t="s">
        <v>603</v>
      </c>
      <c r="E149" s="189">
        <v>5500</v>
      </c>
      <c r="F149" s="190">
        <v>3100</v>
      </c>
      <c r="G149" s="190">
        <v>3600</v>
      </c>
    </row>
    <row r="150" spans="3:7">
      <c r="C150" s="257" t="s">
        <v>604</v>
      </c>
      <c r="D150" s="184" t="s">
        <v>604</v>
      </c>
      <c r="E150" s="189">
        <v>5500</v>
      </c>
      <c r="F150" s="190">
        <v>1500</v>
      </c>
      <c r="G150" s="190">
        <v>3100</v>
      </c>
    </row>
    <row r="151" spans="3:7">
      <c r="C151" s="257"/>
      <c r="D151" s="184" t="s">
        <v>605</v>
      </c>
      <c r="E151" s="189">
        <v>5000</v>
      </c>
      <c r="F151" s="190">
        <v>1900</v>
      </c>
      <c r="G151" s="190">
        <v>3100</v>
      </c>
    </row>
    <row r="152" spans="3:7">
      <c r="C152" s="257"/>
      <c r="D152" s="184" t="s">
        <v>606</v>
      </c>
      <c r="E152" s="189">
        <v>5000</v>
      </c>
      <c r="F152" s="190">
        <v>1800</v>
      </c>
      <c r="G152" s="190">
        <v>3000</v>
      </c>
    </row>
    <row r="153" spans="3:7">
      <c r="C153" s="257"/>
      <c r="D153" s="184" t="s">
        <v>607</v>
      </c>
      <c r="E153" s="189">
        <v>4900</v>
      </c>
      <c r="F153" s="190">
        <v>1600</v>
      </c>
      <c r="G153" s="190">
        <v>2900</v>
      </c>
    </row>
    <row r="154" spans="3:7">
      <c r="C154" s="257"/>
      <c r="D154" s="184" t="s">
        <v>608</v>
      </c>
      <c r="E154" s="189">
        <v>6100</v>
      </c>
      <c r="F154" s="190">
        <v>3600</v>
      </c>
      <c r="G154" s="190">
        <v>3800</v>
      </c>
    </row>
    <row r="155" spans="3:7">
      <c r="C155" s="257" t="s">
        <v>609</v>
      </c>
      <c r="D155" s="184" t="s">
        <v>609</v>
      </c>
      <c r="E155" s="189">
        <v>5100</v>
      </c>
      <c r="F155" s="190">
        <v>2400</v>
      </c>
      <c r="G155" s="190">
        <v>4100</v>
      </c>
    </row>
    <row r="156" spans="3:7">
      <c r="C156" s="257"/>
      <c r="D156" s="184" t="s">
        <v>610</v>
      </c>
      <c r="E156" s="189">
        <v>5100</v>
      </c>
      <c r="F156" s="190">
        <v>2300</v>
      </c>
      <c r="G156" s="190">
        <v>4300</v>
      </c>
    </row>
    <row r="157" spans="3:7">
      <c r="C157" s="257"/>
      <c r="D157" s="184" t="s">
        <v>611</v>
      </c>
      <c r="E157" s="189">
        <v>5800</v>
      </c>
      <c r="F157" s="190">
        <v>3600</v>
      </c>
      <c r="G157" s="190">
        <v>4800</v>
      </c>
    </row>
    <row r="158" spans="3:7">
      <c r="C158" s="257"/>
      <c r="D158" s="184" t="s">
        <v>612</v>
      </c>
      <c r="E158" s="189">
        <v>4950</v>
      </c>
      <c r="F158" s="190">
        <v>2400</v>
      </c>
      <c r="G158" s="190">
        <v>4150</v>
      </c>
    </row>
    <row r="159" spans="3:7">
      <c r="C159" s="257" t="s">
        <v>613</v>
      </c>
      <c r="D159" s="184" t="s">
        <v>613</v>
      </c>
      <c r="E159" s="189">
        <v>5300</v>
      </c>
      <c r="F159" s="190">
        <v>1700</v>
      </c>
      <c r="G159" s="190">
        <v>3800</v>
      </c>
    </row>
    <row r="160" spans="3:7">
      <c r="C160" s="257"/>
      <c r="D160" s="184" t="s">
        <v>614</v>
      </c>
      <c r="E160" s="189">
        <v>5300</v>
      </c>
      <c r="F160" s="190">
        <v>1800</v>
      </c>
      <c r="G160" s="190">
        <v>3800</v>
      </c>
    </row>
    <row r="161" spans="3:7">
      <c r="C161" s="257" t="s">
        <v>615</v>
      </c>
      <c r="D161" s="184" t="s">
        <v>616</v>
      </c>
      <c r="E161" s="189" t="s">
        <v>371</v>
      </c>
      <c r="F161" s="190">
        <v>1900</v>
      </c>
      <c r="G161" s="190">
        <v>5000</v>
      </c>
    </row>
    <row r="162" spans="3:7">
      <c r="C162" s="257"/>
      <c r="D162" s="184" t="s">
        <v>617</v>
      </c>
      <c r="E162" s="189" t="s">
        <v>371</v>
      </c>
      <c r="F162" s="190">
        <v>1900</v>
      </c>
      <c r="G162" s="190">
        <v>4800</v>
      </c>
    </row>
    <row r="163" spans="3:7">
      <c r="C163" s="257" t="s">
        <v>618</v>
      </c>
      <c r="D163" s="184" t="s">
        <v>354</v>
      </c>
      <c r="E163" s="189">
        <v>4400</v>
      </c>
      <c r="F163" s="190">
        <v>2000</v>
      </c>
      <c r="G163" s="190">
        <v>3600</v>
      </c>
    </row>
    <row r="164" spans="3:7">
      <c r="C164" s="257"/>
      <c r="D164" s="184" t="s">
        <v>440</v>
      </c>
      <c r="E164" s="189">
        <v>4700</v>
      </c>
      <c r="F164" s="190">
        <v>2100</v>
      </c>
      <c r="G164" s="190">
        <v>3900</v>
      </c>
    </row>
    <row r="165" spans="3:7">
      <c r="C165" s="257"/>
      <c r="D165" s="184" t="s">
        <v>619</v>
      </c>
      <c r="E165" s="189">
        <v>4200</v>
      </c>
      <c r="F165" s="190">
        <v>3000</v>
      </c>
      <c r="G165" s="190">
        <v>3700</v>
      </c>
    </row>
    <row r="166" spans="3:7">
      <c r="C166" s="257"/>
      <c r="D166" s="184" t="s">
        <v>620</v>
      </c>
      <c r="E166" s="189">
        <v>4300</v>
      </c>
      <c r="F166" s="190">
        <v>2200</v>
      </c>
      <c r="G166" s="190">
        <v>4050</v>
      </c>
    </row>
    <row r="167" spans="3:7">
      <c r="C167" s="257" t="s">
        <v>621</v>
      </c>
      <c r="D167" s="184" t="s">
        <v>621</v>
      </c>
      <c r="E167" s="189">
        <v>6950</v>
      </c>
      <c r="F167" s="190">
        <v>1950</v>
      </c>
      <c r="G167" s="190">
        <v>3850</v>
      </c>
    </row>
    <row r="168" spans="3:7">
      <c r="C168" s="257"/>
      <c r="D168" s="184" t="s">
        <v>443</v>
      </c>
      <c r="E168" s="189">
        <v>5450</v>
      </c>
      <c r="F168" s="190">
        <v>2600</v>
      </c>
      <c r="G168" s="190">
        <v>4950</v>
      </c>
    </row>
    <row r="169" spans="3:7">
      <c r="C169" s="257" t="s">
        <v>622</v>
      </c>
      <c r="D169" s="184" t="s">
        <v>622</v>
      </c>
      <c r="E169" s="189">
        <v>4200</v>
      </c>
      <c r="F169" s="190">
        <v>1600</v>
      </c>
      <c r="G169" s="190">
        <v>3500</v>
      </c>
    </row>
    <row r="170" spans="3:7">
      <c r="C170" s="257"/>
      <c r="D170" s="184" t="s">
        <v>623</v>
      </c>
      <c r="E170" s="189">
        <v>4100</v>
      </c>
      <c r="F170" s="190">
        <v>2100</v>
      </c>
      <c r="G170" s="190">
        <v>3700</v>
      </c>
    </row>
    <row r="171" spans="3:7">
      <c r="C171" s="257"/>
      <c r="D171" s="184" t="s">
        <v>624</v>
      </c>
      <c r="E171" s="189">
        <v>4400</v>
      </c>
      <c r="F171" s="190">
        <v>2400</v>
      </c>
      <c r="G171" s="190">
        <v>4000</v>
      </c>
    </row>
    <row r="172" spans="3:7">
      <c r="C172" s="257"/>
      <c r="D172" s="184" t="s">
        <v>625</v>
      </c>
      <c r="E172" s="189">
        <v>4400</v>
      </c>
      <c r="F172" s="190">
        <v>2500</v>
      </c>
      <c r="G172" s="190">
        <v>4000</v>
      </c>
    </row>
    <row r="173" spans="3:7">
      <c r="C173" s="257"/>
      <c r="D173" s="184" t="s">
        <v>626</v>
      </c>
      <c r="E173" s="189">
        <v>3900</v>
      </c>
      <c r="F173" s="190">
        <v>2100</v>
      </c>
      <c r="G173" s="190">
        <v>3500</v>
      </c>
    </row>
    <row r="174" spans="3:7">
      <c r="C174" s="257"/>
      <c r="D174" s="184" t="s">
        <v>627</v>
      </c>
      <c r="E174" s="189">
        <v>4200</v>
      </c>
      <c r="F174" s="190">
        <v>2400</v>
      </c>
      <c r="G174" s="190">
        <v>3800</v>
      </c>
    </row>
    <row r="175" spans="3:7">
      <c r="C175" s="257" t="s">
        <v>446</v>
      </c>
      <c r="D175" s="184" t="s">
        <v>446</v>
      </c>
      <c r="E175" s="189">
        <v>4600</v>
      </c>
      <c r="F175" s="190">
        <v>2700</v>
      </c>
      <c r="G175" s="190">
        <v>4300</v>
      </c>
    </row>
    <row r="176" spans="3:7">
      <c r="C176" s="257"/>
      <c r="D176" s="184" t="s">
        <v>448</v>
      </c>
      <c r="E176" s="189">
        <v>4000</v>
      </c>
      <c r="F176" s="190">
        <v>2700</v>
      </c>
      <c r="G176" s="190">
        <v>3700</v>
      </c>
    </row>
    <row r="177" spans="3:7">
      <c r="C177" s="257" t="s">
        <v>628</v>
      </c>
      <c r="D177" s="184" t="s">
        <v>628</v>
      </c>
      <c r="E177" s="189">
        <v>3600</v>
      </c>
      <c r="F177" s="190">
        <v>2200</v>
      </c>
      <c r="G177" s="190">
        <v>3200</v>
      </c>
    </row>
    <row r="178" spans="3:7">
      <c r="C178" s="257"/>
      <c r="D178" s="184" t="s">
        <v>629</v>
      </c>
      <c r="E178" s="189">
        <v>3900</v>
      </c>
      <c r="F178" s="190">
        <v>3200</v>
      </c>
      <c r="G178" s="190">
        <v>3500</v>
      </c>
    </row>
    <row r="179" spans="3:7">
      <c r="C179" s="257" t="s">
        <v>450</v>
      </c>
      <c r="D179" s="184" t="s">
        <v>450</v>
      </c>
      <c r="E179" s="189">
        <v>4100</v>
      </c>
      <c r="F179" s="190">
        <v>2200</v>
      </c>
      <c r="G179" s="190">
        <v>3800</v>
      </c>
    </row>
    <row r="180" spans="3:7">
      <c r="C180" s="257"/>
      <c r="D180" s="184" t="s">
        <v>453</v>
      </c>
      <c r="E180" s="189">
        <v>3900</v>
      </c>
      <c r="F180" s="190">
        <v>2000</v>
      </c>
      <c r="G180" s="190">
        <v>3600</v>
      </c>
    </row>
    <row r="181" spans="3:7">
      <c r="C181" s="257"/>
      <c r="D181" s="184" t="s">
        <v>630</v>
      </c>
      <c r="E181" s="189">
        <v>5700</v>
      </c>
      <c r="F181" s="190">
        <v>3200</v>
      </c>
      <c r="G181" s="190">
        <v>4000</v>
      </c>
    </row>
    <row r="182" spans="3:7">
      <c r="C182" s="257"/>
      <c r="D182" s="184" t="s">
        <v>456</v>
      </c>
      <c r="E182" s="189">
        <v>5100</v>
      </c>
      <c r="F182" s="190">
        <v>3500</v>
      </c>
      <c r="G182" s="190">
        <v>4800</v>
      </c>
    </row>
    <row r="183" spans="3:7">
      <c r="C183" s="257" t="s">
        <v>459</v>
      </c>
      <c r="D183" s="184" t="s">
        <v>459</v>
      </c>
      <c r="E183" s="189">
        <v>3900</v>
      </c>
      <c r="F183" s="190">
        <v>1800</v>
      </c>
      <c r="G183" s="190">
        <v>3400</v>
      </c>
    </row>
    <row r="184" spans="3:7">
      <c r="C184" s="257"/>
      <c r="D184" s="184" t="s">
        <v>462</v>
      </c>
      <c r="E184" s="189">
        <v>4100</v>
      </c>
      <c r="F184" s="190">
        <v>3000</v>
      </c>
      <c r="G184" s="190">
        <v>3500</v>
      </c>
    </row>
    <row r="185" spans="3:7">
      <c r="C185" s="257"/>
      <c r="D185" s="184" t="s">
        <v>465</v>
      </c>
      <c r="E185" s="189">
        <v>4250</v>
      </c>
      <c r="F185" s="190">
        <v>2800</v>
      </c>
      <c r="G185" s="190">
        <v>3600</v>
      </c>
    </row>
    <row r="186" spans="3:7" ht="18.75">
      <c r="C186" s="257" t="s">
        <v>468</v>
      </c>
      <c r="D186" s="184" t="s">
        <v>468</v>
      </c>
      <c r="E186" s="191">
        <v>3700</v>
      </c>
      <c r="F186" s="190">
        <v>2500</v>
      </c>
      <c r="G186" s="190">
        <v>3200</v>
      </c>
    </row>
    <row r="187" spans="3:7" ht="18.75">
      <c r="C187" s="257"/>
      <c r="D187" s="184" t="s">
        <v>471</v>
      </c>
      <c r="E187" s="191">
        <v>4100</v>
      </c>
      <c r="F187" s="190">
        <v>3000</v>
      </c>
      <c r="G187" s="190">
        <v>3700</v>
      </c>
    </row>
    <row r="188" spans="3:7" ht="18.75">
      <c r="C188" s="257"/>
      <c r="D188" s="184" t="s">
        <v>474</v>
      </c>
      <c r="E188" s="191">
        <v>4100</v>
      </c>
      <c r="F188" s="190">
        <v>3000</v>
      </c>
      <c r="G188" s="190">
        <v>3700</v>
      </c>
    </row>
    <row r="189" spans="3:7" ht="18.75">
      <c r="C189" s="257"/>
      <c r="D189" s="184" t="s">
        <v>477</v>
      </c>
      <c r="E189" s="191">
        <v>3900</v>
      </c>
      <c r="F189" s="190">
        <v>2700</v>
      </c>
      <c r="G189" s="190">
        <v>3000</v>
      </c>
    </row>
    <row r="190" spans="3:7" ht="18.75">
      <c r="C190" s="257"/>
      <c r="D190" s="184" t="s">
        <v>480</v>
      </c>
      <c r="E190" s="191">
        <v>4200</v>
      </c>
      <c r="F190" s="190">
        <v>2900</v>
      </c>
      <c r="G190" s="190">
        <v>3300</v>
      </c>
    </row>
    <row r="191" spans="3:7" ht="18.75">
      <c r="C191" s="257"/>
      <c r="D191" s="184" t="s">
        <v>483</v>
      </c>
      <c r="E191" s="191">
        <v>3900</v>
      </c>
      <c r="F191" s="190">
        <v>2700</v>
      </c>
      <c r="G191" s="190">
        <v>3000</v>
      </c>
    </row>
    <row r="192" spans="3:7">
      <c r="C192" s="257" t="s">
        <v>487</v>
      </c>
      <c r="D192" s="184" t="s">
        <v>487</v>
      </c>
      <c r="E192" s="189">
        <v>4700</v>
      </c>
      <c r="F192" s="190">
        <v>2100</v>
      </c>
      <c r="G192" s="190">
        <v>4400</v>
      </c>
    </row>
    <row r="193" spans="3:7">
      <c r="C193" s="257"/>
      <c r="D193" s="184" t="s">
        <v>490</v>
      </c>
      <c r="E193" s="189">
        <v>5000</v>
      </c>
      <c r="F193" s="190">
        <v>3600</v>
      </c>
      <c r="G193" s="190">
        <v>4900</v>
      </c>
    </row>
    <row r="194" spans="3:7">
      <c r="C194" s="257"/>
      <c r="D194" s="184" t="s">
        <v>493</v>
      </c>
      <c r="E194" s="189">
        <v>5100</v>
      </c>
      <c r="F194" s="190">
        <v>2800</v>
      </c>
      <c r="G194" s="190">
        <v>5100</v>
      </c>
    </row>
    <row r="195" spans="3:7" ht="18.75">
      <c r="C195" s="257" t="s">
        <v>631</v>
      </c>
      <c r="D195" s="184" t="s">
        <v>632</v>
      </c>
      <c r="E195" s="191">
        <v>4650</v>
      </c>
      <c r="F195" s="190">
        <v>4000</v>
      </c>
      <c r="G195" s="190">
        <v>4650</v>
      </c>
    </row>
    <row r="196" spans="3:7" ht="18.75">
      <c r="C196" s="257"/>
      <c r="D196" s="184" t="s">
        <v>633</v>
      </c>
      <c r="E196" s="191">
        <v>4600</v>
      </c>
      <c r="F196" s="190">
        <v>3550</v>
      </c>
      <c r="G196" s="190">
        <v>4400</v>
      </c>
    </row>
    <row r="197" spans="3:7" ht="18.75">
      <c r="C197" s="257"/>
      <c r="D197" s="184" t="s">
        <v>496</v>
      </c>
      <c r="E197" s="191">
        <v>3900</v>
      </c>
      <c r="F197" s="190">
        <v>3600</v>
      </c>
      <c r="G197" s="190">
        <v>3600</v>
      </c>
    </row>
    <row r="198" spans="3:7" ht="18.75">
      <c r="C198" s="257"/>
      <c r="D198" s="184" t="s">
        <v>500</v>
      </c>
      <c r="E198" s="191">
        <v>4300</v>
      </c>
      <c r="F198" s="190">
        <v>3850</v>
      </c>
      <c r="G198" s="190">
        <v>4050</v>
      </c>
    </row>
    <row r="199" spans="3:7" ht="18.75">
      <c r="C199" s="257"/>
      <c r="D199" s="184" t="s">
        <v>405</v>
      </c>
      <c r="E199" s="191">
        <v>3600</v>
      </c>
      <c r="F199" s="190">
        <v>3600</v>
      </c>
      <c r="G199" s="190">
        <v>3500</v>
      </c>
    </row>
    <row r="201" spans="3:7">
      <c r="E201" s="184" t="s">
        <v>634</v>
      </c>
    </row>
    <row r="202" spans="3:7" ht="18.75">
      <c r="E202" s="197" t="s">
        <v>635</v>
      </c>
    </row>
  </sheetData>
  <mergeCells count="47">
    <mergeCell ref="C179:C182"/>
    <mergeCell ref="C183:C185"/>
    <mergeCell ref="C186:C191"/>
    <mergeCell ref="C192:C194"/>
    <mergeCell ref="C195:C199"/>
    <mergeCell ref="C177:C178"/>
    <mergeCell ref="C142:C143"/>
    <mergeCell ref="C144:C145"/>
    <mergeCell ref="C146:C149"/>
    <mergeCell ref="C150:C154"/>
    <mergeCell ref="C155:C158"/>
    <mergeCell ref="C159:C160"/>
    <mergeCell ref="C161:C162"/>
    <mergeCell ref="C163:C166"/>
    <mergeCell ref="C167:C168"/>
    <mergeCell ref="C169:C174"/>
    <mergeCell ref="C175:C176"/>
    <mergeCell ref="C140:C141"/>
    <mergeCell ref="C97:C100"/>
    <mergeCell ref="C101:C104"/>
    <mergeCell ref="C105:C107"/>
    <mergeCell ref="C108:C112"/>
    <mergeCell ref="C113:C117"/>
    <mergeCell ref="C118:C120"/>
    <mergeCell ref="C121:C123"/>
    <mergeCell ref="C124:C128"/>
    <mergeCell ref="C129:C131"/>
    <mergeCell ref="C132:C137"/>
    <mergeCell ref="C138:C139"/>
    <mergeCell ref="C94:C96"/>
    <mergeCell ref="C39:C44"/>
    <mergeCell ref="C45:C48"/>
    <mergeCell ref="C49:C53"/>
    <mergeCell ref="C54:C58"/>
    <mergeCell ref="C59:C63"/>
    <mergeCell ref="C64:C69"/>
    <mergeCell ref="C70:C73"/>
    <mergeCell ref="C74:C79"/>
    <mergeCell ref="C80:C82"/>
    <mergeCell ref="C83:C89"/>
    <mergeCell ref="C90:C93"/>
    <mergeCell ref="C34:C38"/>
    <mergeCell ref="C2:C9"/>
    <mergeCell ref="C10:C15"/>
    <mergeCell ref="C16:C21"/>
    <mergeCell ref="C22:C27"/>
    <mergeCell ref="C28:C33"/>
  </mergeCells>
  <phoneticPr fontId="6"/>
  <dataValidations count="1">
    <dataValidation type="list" allowBlank="1" showInputMessage="1" showErrorMessage="1" sqref="WVJ983041 IX1 ST1 ACP1 AML1 AWH1 BGD1 BPZ1 BZV1 CJR1 CTN1 DDJ1 DNF1 DXB1 EGX1 EQT1 FAP1 FKL1 FUH1 GED1 GNZ1 GXV1 HHR1 HRN1 IBJ1 ILF1 IVB1 JEX1 JOT1 JYP1 KIL1 KSH1 LCD1 LLZ1 LVV1 MFR1 MPN1 MZJ1 NJF1 NTB1 OCX1 OMT1 OWP1 PGL1 PQH1 QAD1 QJZ1 QTV1 RDR1 RNN1 RXJ1 SHF1 SRB1 TAX1 TKT1 TUP1 UEL1 UOH1 UYD1 VHZ1 VRV1 WBR1 WLN1 WVJ1 B65537 IX65537 ST65537 ACP65537 AML65537 AWH65537 BGD65537 BPZ65537 BZV65537 CJR65537 CTN65537 DDJ65537 DNF65537 DXB65537 EGX65537 EQT65537 FAP65537 FKL65537 FUH65537 GED65537 GNZ65537 GXV65537 HHR65537 HRN65537 IBJ65537 ILF65537 IVB65537 JEX65537 JOT65537 JYP65537 KIL65537 KSH65537 LCD65537 LLZ65537 LVV65537 MFR65537 MPN65537 MZJ65537 NJF65537 NTB65537 OCX65537 OMT65537 OWP65537 PGL65537 PQH65537 QAD65537 QJZ65537 QTV65537 RDR65537 RNN65537 RXJ65537 SHF65537 SRB65537 TAX65537 TKT65537 TUP65537 UEL65537 UOH65537 UYD65537 VHZ65537 VRV65537 WBR65537 WLN65537 WVJ65537 B131073 IX131073 ST131073 ACP131073 AML131073 AWH131073 BGD131073 BPZ131073 BZV131073 CJR131073 CTN131073 DDJ131073 DNF131073 DXB131073 EGX131073 EQT131073 FAP131073 FKL131073 FUH131073 GED131073 GNZ131073 GXV131073 HHR131073 HRN131073 IBJ131073 ILF131073 IVB131073 JEX131073 JOT131073 JYP131073 KIL131073 KSH131073 LCD131073 LLZ131073 LVV131073 MFR131073 MPN131073 MZJ131073 NJF131073 NTB131073 OCX131073 OMT131073 OWP131073 PGL131073 PQH131073 QAD131073 QJZ131073 QTV131073 RDR131073 RNN131073 RXJ131073 SHF131073 SRB131073 TAX131073 TKT131073 TUP131073 UEL131073 UOH131073 UYD131073 VHZ131073 VRV131073 WBR131073 WLN131073 WVJ131073 B196609 IX196609 ST196609 ACP196609 AML196609 AWH196609 BGD196609 BPZ196609 BZV196609 CJR196609 CTN196609 DDJ196609 DNF196609 DXB196609 EGX196609 EQT196609 FAP196609 FKL196609 FUH196609 GED196609 GNZ196609 GXV196609 HHR196609 HRN196609 IBJ196609 ILF196609 IVB196609 JEX196609 JOT196609 JYP196609 KIL196609 KSH196609 LCD196609 LLZ196609 LVV196609 MFR196609 MPN196609 MZJ196609 NJF196609 NTB196609 OCX196609 OMT196609 OWP196609 PGL196609 PQH196609 QAD196609 QJZ196609 QTV196609 RDR196609 RNN196609 RXJ196609 SHF196609 SRB196609 TAX196609 TKT196609 TUP196609 UEL196609 UOH196609 UYD196609 VHZ196609 VRV196609 WBR196609 WLN196609 WVJ196609 B262145 IX262145 ST262145 ACP262145 AML262145 AWH262145 BGD262145 BPZ262145 BZV262145 CJR262145 CTN262145 DDJ262145 DNF262145 DXB262145 EGX262145 EQT262145 FAP262145 FKL262145 FUH262145 GED262145 GNZ262145 GXV262145 HHR262145 HRN262145 IBJ262145 ILF262145 IVB262145 JEX262145 JOT262145 JYP262145 KIL262145 KSH262145 LCD262145 LLZ262145 LVV262145 MFR262145 MPN262145 MZJ262145 NJF262145 NTB262145 OCX262145 OMT262145 OWP262145 PGL262145 PQH262145 QAD262145 QJZ262145 QTV262145 RDR262145 RNN262145 RXJ262145 SHF262145 SRB262145 TAX262145 TKT262145 TUP262145 UEL262145 UOH262145 UYD262145 VHZ262145 VRV262145 WBR262145 WLN262145 WVJ262145 B327681 IX327681 ST327681 ACP327681 AML327681 AWH327681 BGD327681 BPZ327681 BZV327681 CJR327681 CTN327681 DDJ327681 DNF327681 DXB327681 EGX327681 EQT327681 FAP327681 FKL327681 FUH327681 GED327681 GNZ327681 GXV327681 HHR327681 HRN327681 IBJ327681 ILF327681 IVB327681 JEX327681 JOT327681 JYP327681 KIL327681 KSH327681 LCD327681 LLZ327681 LVV327681 MFR327681 MPN327681 MZJ327681 NJF327681 NTB327681 OCX327681 OMT327681 OWP327681 PGL327681 PQH327681 QAD327681 QJZ327681 QTV327681 RDR327681 RNN327681 RXJ327681 SHF327681 SRB327681 TAX327681 TKT327681 TUP327681 UEL327681 UOH327681 UYD327681 VHZ327681 VRV327681 WBR327681 WLN327681 WVJ327681 B393217 IX393217 ST393217 ACP393217 AML393217 AWH393217 BGD393217 BPZ393217 BZV393217 CJR393217 CTN393217 DDJ393217 DNF393217 DXB393217 EGX393217 EQT393217 FAP393217 FKL393217 FUH393217 GED393217 GNZ393217 GXV393217 HHR393217 HRN393217 IBJ393217 ILF393217 IVB393217 JEX393217 JOT393217 JYP393217 KIL393217 KSH393217 LCD393217 LLZ393217 LVV393217 MFR393217 MPN393217 MZJ393217 NJF393217 NTB393217 OCX393217 OMT393217 OWP393217 PGL393217 PQH393217 QAD393217 QJZ393217 QTV393217 RDR393217 RNN393217 RXJ393217 SHF393217 SRB393217 TAX393217 TKT393217 TUP393217 UEL393217 UOH393217 UYD393217 VHZ393217 VRV393217 WBR393217 WLN393217 WVJ393217 B458753 IX458753 ST458753 ACP458753 AML458753 AWH458753 BGD458753 BPZ458753 BZV458753 CJR458753 CTN458753 DDJ458753 DNF458753 DXB458753 EGX458753 EQT458753 FAP458753 FKL458753 FUH458753 GED458753 GNZ458753 GXV458753 HHR458753 HRN458753 IBJ458753 ILF458753 IVB458753 JEX458753 JOT458753 JYP458753 KIL458753 KSH458753 LCD458753 LLZ458753 LVV458753 MFR458753 MPN458753 MZJ458753 NJF458753 NTB458753 OCX458753 OMT458753 OWP458753 PGL458753 PQH458753 QAD458753 QJZ458753 QTV458753 RDR458753 RNN458753 RXJ458753 SHF458753 SRB458753 TAX458753 TKT458753 TUP458753 UEL458753 UOH458753 UYD458753 VHZ458753 VRV458753 WBR458753 WLN458753 WVJ458753 B524289 IX524289 ST524289 ACP524289 AML524289 AWH524289 BGD524289 BPZ524289 BZV524289 CJR524289 CTN524289 DDJ524289 DNF524289 DXB524289 EGX524289 EQT524289 FAP524289 FKL524289 FUH524289 GED524289 GNZ524289 GXV524289 HHR524289 HRN524289 IBJ524289 ILF524289 IVB524289 JEX524289 JOT524289 JYP524289 KIL524289 KSH524289 LCD524289 LLZ524289 LVV524289 MFR524289 MPN524289 MZJ524289 NJF524289 NTB524289 OCX524289 OMT524289 OWP524289 PGL524289 PQH524289 QAD524289 QJZ524289 QTV524289 RDR524289 RNN524289 RXJ524289 SHF524289 SRB524289 TAX524289 TKT524289 TUP524289 UEL524289 UOH524289 UYD524289 VHZ524289 VRV524289 WBR524289 WLN524289 WVJ524289 B589825 IX589825 ST589825 ACP589825 AML589825 AWH589825 BGD589825 BPZ589825 BZV589825 CJR589825 CTN589825 DDJ589825 DNF589825 DXB589825 EGX589825 EQT589825 FAP589825 FKL589825 FUH589825 GED589825 GNZ589825 GXV589825 HHR589825 HRN589825 IBJ589825 ILF589825 IVB589825 JEX589825 JOT589825 JYP589825 KIL589825 KSH589825 LCD589825 LLZ589825 LVV589825 MFR589825 MPN589825 MZJ589825 NJF589825 NTB589825 OCX589825 OMT589825 OWP589825 PGL589825 PQH589825 QAD589825 QJZ589825 QTV589825 RDR589825 RNN589825 RXJ589825 SHF589825 SRB589825 TAX589825 TKT589825 TUP589825 UEL589825 UOH589825 UYD589825 VHZ589825 VRV589825 WBR589825 WLN589825 WVJ589825 B655361 IX655361 ST655361 ACP655361 AML655361 AWH655361 BGD655361 BPZ655361 BZV655361 CJR655361 CTN655361 DDJ655361 DNF655361 DXB655361 EGX655361 EQT655361 FAP655361 FKL655361 FUH655361 GED655361 GNZ655361 GXV655361 HHR655361 HRN655361 IBJ655361 ILF655361 IVB655361 JEX655361 JOT655361 JYP655361 KIL655361 KSH655361 LCD655361 LLZ655361 LVV655361 MFR655361 MPN655361 MZJ655361 NJF655361 NTB655361 OCX655361 OMT655361 OWP655361 PGL655361 PQH655361 QAD655361 QJZ655361 QTV655361 RDR655361 RNN655361 RXJ655361 SHF655361 SRB655361 TAX655361 TKT655361 TUP655361 UEL655361 UOH655361 UYD655361 VHZ655361 VRV655361 WBR655361 WLN655361 WVJ655361 B720897 IX720897 ST720897 ACP720897 AML720897 AWH720897 BGD720897 BPZ720897 BZV720897 CJR720897 CTN720897 DDJ720897 DNF720897 DXB720897 EGX720897 EQT720897 FAP720897 FKL720897 FUH720897 GED720897 GNZ720897 GXV720897 HHR720897 HRN720897 IBJ720897 ILF720897 IVB720897 JEX720897 JOT720897 JYP720897 KIL720897 KSH720897 LCD720897 LLZ720897 LVV720897 MFR720897 MPN720897 MZJ720897 NJF720897 NTB720897 OCX720897 OMT720897 OWP720897 PGL720897 PQH720897 QAD720897 QJZ720897 QTV720897 RDR720897 RNN720897 RXJ720897 SHF720897 SRB720897 TAX720897 TKT720897 TUP720897 UEL720897 UOH720897 UYD720897 VHZ720897 VRV720897 WBR720897 WLN720897 WVJ720897 B786433 IX786433 ST786433 ACP786433 AML786433 AWH786433 BGD786433 BPZ786433 BZV786433 CJR786433 CTN786433 DDJ786433 DNF786433 DXB786433 EGX786433 EQT786433 FAP786433 FKL786433 FUH786433 GED786433 GNZ786433 GXV786433 HHR786433 HRN786433 IBJ786433 ILF786433 IVB786433 JEX786433 JOT786433 JYP786433 KIL786433 KSH786433 LCD786433 LLZ786433 LVV786433 MFR786433 MPN786433 MZJ786433 NJF786433 NTB786433 OCX786433 OMT786433 OWP786433 PGL786433 PQH786433 QAD786433 QJZ786433 QTV786433 RDR786433 RNN786433 RXJ786433 SHF786433 SRB786433 TAX786433 TKT786433 TUP786433 UEL786433 UOH786433 UYD786433 VHZ786433 VRV786433 WBR786433 WLN786433 WVJ786433 B851969 IX851969 ST851969 ACP851969 AML851969 AWH851969 BGD851969 BPZ851969 BZV851969 CJR851969 CTN851969 DDJ851969 DNF851969 DXB851969 EGX851969 EQT851969 FAP851969 FKL851969 FUH851969 GED851969 GNZ851969 GXV851969 HHR851969 HRN851969 IBJ851969 ILF851969 IVB851969 JEX851969 JOT851969 JYP851969 KIL851969 KSH851969 LCD851969 LLZ851969 LVV851969 MFR851969 MPN851969 MZJ851969 NJF851969 NTB851969 OCX851969 OMT851969 OWP851969 PGL851969 PQH851969 QAD851969 QJZ851969 QTV851969 RDR851969 RNN851969 RXJ851969 SHF851969 SRB851969 TAX851969 TKT851969 TUP851969 UEL851969 UOH851969 UYD851969 VHZ851969 VRV851969 WBR851969 WLN851969 WVJ851969 B917505 IX917505 ST917505 ACP917505 AML917505 AWH917505 BGD917505 BPZ917505 BZV917505 CJR917505 CTN917505 DDJ917505 DNF917505 DXB917505 EGX917505 EQT917505 FAP917505 FKL917505 FUH917505 GED917505 GNZ917505 GXV917505 HHR917505 HRN917505 IBJ917505 ILF917505 IVB917505 JEX917505 JOT917505 JYP917505 KIL917505 KSH917505 LCD917505 LLZ917505 LVV917505 MFR917505 MPN917505 MZJ917505 NJF917505 NTB917505 OCX917505 OMT917505 OWP917505 PGL917505 PQH917505 QAD917505 QJZ917505 QTV917505 RDR917505 RNN917505 RXJ917505 SHF917505 SRB917505 TAX917505 TKT917505 TUP917505 UEL917505 UOH917505 UYD917505 VHZ917505 VRV917505 WBR917505 WLN917505 WVJ917505 B983041 IX983041 ST983041 ACP983041 AML983041 AWH983041 BGD983041 BPZ983041 BZV983041 CJR983041 CTN983041 DDJ983041 DNF983041 DXB983041 EGX983041 EQT983041 FAP983041 FKL983041 FUH983041 GED983041 GNZ983041 GXV983041 HHR983041 HRN983041 IBJ983041 ILF983041 IVB983041 JEX983041 JOT983041 JYP983041 KIL983041 KSH983041 LCD983041 LLZ983041 LVV983041 MFR983041 MPN983041 MZJ983041 NJF983041 NTB983041 OCX983041 OMT983041 OWP983041 PGL983041 PQH983041 QAD983041 QJZ983041 QTV983041 RDR983041 RNN983041 RXJ983041 SHF983041 SRB983041 TAX983041 TKT983041 TUP983041 UEL983041 UOH983041 UYD983041 VHZ983041 VRV983041 WBR983041 WLN983041" xr:uid="{DDCF1EC2-139B-40CD-96FD-97ED5ECC1E21}">
      <formula1>$D$2:$D$199</formula1>
    </dataValidation>
  </dataValidations>
  <pageMargins left="0.7" right="0.7" top="0.75" bottom="0.75" header="0.3" footer="0.3"/>
  <pageSetup paperSize="9" orientation="portrait" copies="0" r:id="rId1"/>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7E73F00A-CA34-479B-87DD-46ABD53025D8}">
  <dimension ref="A2:BB43"/>
  <sheetViews>
    <sheetView workbookViewId="0">
      <selection activeCell="I10" sqref="I10"/>
    </sheetView>
  </sheetViews>
  <sheetFormatPr defaultRowHeight="13.5"/>
  <sheetData>
    <row r="2" spans="1:54" s="1" customFormat="1" ht="18" customHeight="1">
      <c r="B2" s="84" t="s">
        <v>312</v>
      </c>
    </row>
    <row r="3" spans="1:54" s="4" customFormat="1">
      <c r="A3" s="10" t="str">
        <f>入力!C36</f>
        <v>和歌山</v>
      </c>
      <c r="B3" s="3" t="s">
        <v>313</v>
      </c>
      <c r="C3" s="55" t="s">
        <v>314</v>
      </c>
      <c r="D3" s="55" t="s">
        <v>315</v>
      </c>
      <c r="E3" s="55" t="s">
        <v>316</v>
      </c>
      <c r="F3" s="55" t="s">
        <v>317</v>
      </c>
      <c r="G3" s="55" t="s">
        <v>318</v>
      </c>
      <c r="H3" s="55" t="s">
        <v>319</v>
      </c>
      <c r="I3" s="55" t="s">
        <v>320</v>
      </c>
      <c r="J3" s="55" t="s">
        <v>321</v>
      </c>
      <c r="K3" s="55" t="s">
        <v>322</v>
      </c>
      <c r="L3" s="55" t="s">
        <v>323</v>
      </c>
      <c r="M3" s="55" t="s">
        <v>324</v>
      </c>
      <c r="N3" s="55" t="s">
        <v>325</v>
      </c>
      <c r="O3" s="55" t="s">
        <v>326</v>
      </c>
      <c r="P3" s="55" t="s">
        <v>327</v>
      </c>
      <c r="Q3" s="55" t="s">
        <v>328</v>
      </c>
      <c r="R3" s="55" t="s">
        <v>329</v>
      </c>
      <c r="S3" s="55" t="s">
        <v>330</v>
      </c>
      <c r="T3" s="55" t="s">
        <v>331</v>
      </c>
      <c r="U3" s="55" t="s">
        <v>332</v>
      </c>
      <c r="V3" s="55" t="s">
        <v>333</v>
      </c>
      <c r="W3" s="186" t="s">
        <v>25</v>
      </c>
      <c r="X3" s="186" t="s">
        <v>26</v>
      </c>
      <c r="Y3" s="186" t="s">
        <v>27</v>
      </c>
      <c r="Z3" s="186" t="s">
        <v>334</v>
      </c>
      <c r="AA3" s="186" t="s">
        <v>335</v>
      </c>
      <c r="AB3" s="186" t="s">
        <v>336</v>
      </c>
      <c r="AC3" s="186" t="s">
        <v>337</v>
      </c>
      <c r="AD3" s="186" t="s">
        <v>338</v>
      </c>
      <c r="AE3" s="186" t="s">
        <v>339</v>
      </c>
      <c r="AF3" s="186" t="s">
        <v>340</v>
      </c>
      <c r="AG3" s="186" t="s">
        <v>341</v>
      </c>
      <c r="AH3" s="186" t="s">
        <v>342</v>
      </c>
      <c r="AI3" s="186" t="s">
        <v>343</v>
      </c>
      <c r="AJ3" s="186" t="s">
        <v>344</v>
      </c>
      <c r="AK3" s="186" t="s">
        <v>345</v>
      </c>
      <c r="AL3" s="186" t="s">
        <v>346</v>
      </c>
      <c r="AM3" s="186" t="s">
        <v>347</v>
      </c>
      <c r="AN3" s="186" t="s">
        <v>42</v>
      </c>
      <c r="AO3" s="186" t="s">
        <v>43</v>
      </c>
      <c r="AP3" s="186" t="s">
        <v>44</v>
      </c>
      <c r="AQ3" s="186" t="s">
        <v>45</v>
      </c>
      <c r="AR3" s="186" t="s">
        <v>348</v>
      </c>
      <c r="AS3" s="186" t="s">
        <v>349</v>
      </c>
      <c r="AT3" s="186" t="s">
        <v>350</v>
      </c>
      <c r="AU3" s="186" t="s">
        <v>49</v>
      </c>
      <c r="AV3" s="186" t="s">
        <v>50</v>
      </c>
      <c r="AW3" s="186" t="s">
        <v>51</v>
      </c>
      <c r="AX3" s="186" t="s">
        <v>52</v>
      </c>
      <c r="AY3" s="186" t="s">
        <v>53</v>
      </c>
      <c r="AZ3" s="186" t="s">
        <v>54</v>
      </c>
      <c r="BA3" s="186" t="s">
        <v>55</v>
      </c>
      <c r="BB3" s="186" t="s">
        <v>351</v>
      </c>
    </row>
    <row r="4" spans="1:54" s="1" customFormat="1" ht="12.75">
      <c r="A4" s="5">
        <f>HLOOKUP(A3,B3:BB4,2,FALSE)</f>
        <v>129</v>
      </c>
      <c r="B4" s="6" t="s">
        <v>352</v>
      </c>
      <c r="C4" s="96">
        <v>129</v>
      </c>
      <c r="D4" s="96">
        <v>128</v>
      </c>
      <c r="E4" s="187">
        <v>130</v>
      </c>
      <c r="F4" s="187">
        <v>130</v>
      </c>
      <c r="G4" s="187">
        <v>130</v>
      </c>
      <c r="H4" s="187">
        <v>128</v>
      </c>
      <c r="I4" s="1">
        <v>135</v>
      </c>
      <c r="J4" s="1">
        <v>131</v>
      </c>
      <c r="K4" s="1">
        <v>131</v>
      </c>
      <c r="L4" s="1">
        <v>134</v>
      </c>
      <c r="M4" s="1">
        <v>138</v>
      </c>
      <c r="N4" s="1">
        <v>137</v>
      </c>
      <c r="O4" s="1">
        <v>132</v>
      </c>
      <c r="P4" s="1">
        <v>133</v>
      </c>
      <c r="Q4" s="1">
        <v>133</v>
      </c>
      <c r="R4" s="1">
        <v>132</v>
      </c>
      <c r="S4" s="1">
        <v>132</v>
      </c>
      <c r="T4" s="1">
        <v>132</v>
      </c>
      <c r="U4" s="1">
        <v>132</v>
      </c>
      <c r="V4" s="1">
        <v>134</v>
      </c>
      <c r="W4" s="1">
        <v>135</v>
      </c>
      <c r="X4" s="1">
        <v>134</v>
      </c>
      <c r="Y4" s="1">
        <v>137</v>
      </c>
      <c r="Z4" s="1">
        <v>131</v>
      </c>
      <c r="AA4" s="1">
        <v>134</v>
      </c>
      <c r="AB4" s="1">
        <v>135</v>
      </c>
      <c r="AC4" s="1">
        <v>133</v>
      </c>
      <c r="AD4" s="1">
        <v>133</v>
      </c>
      <c r="AE4" s="1">
        <v>133</v>
      </c>
      <c r="AF4" s="1">
        <v>130</v>
      </c>
      <c r="AG4" s="1">
        <v>132</v>
      </c>
      <c r="AH4" s="1">
        <v>131</v>
      </c>
      <c r="AI4" s="1">
        <v>131</v>
      </c>
      <c r="AJ4" s="1">
        <v>130</v>
      </c>
      <c r="AK4" s="1">
        <v>129</v>
      </c>
      <c r="AL4" s="1">
        <v>144</v>
      </c>
      <c r="AM4" s="1">
        <v>144</v>
      </c>
      <c r="AN4" s="1">
        <v>141</v>
      </c>
      <c r="AO4" s="1">
        <v>142</v>
      </c>
      <c r="AP4" s="1">
        <v>141</v>
      </c>
      <c r="AQ4" s="1">
        <v>129</v>
      </c>
      <c r="AR4" s="1">
        <v>135</v>
      </c>
      <c r="AS4" s="1">
        <v>133</v>
      </c>
      <c r="AT4" s="1">
        <v>137</v>
      </c>
      <c r="AU4" s="1">
        <v>131</v>
      </c>
      <c r="AV4" s="1">
        <v>131</v>
      </c>
      <c r="AW4" s="1">
        <v>136</v>
      </c>
      <c r="AX4" s="1">
        <v>131</v>
      </c>
      <c r="AY4" s="1">
        <v>135</v>
      </c>
      <c r="AZ4" s="1">
        <v>135</v>
      </c>
      <c r="BA4" s="1">
        <v>136</v>
      </c>
      <c r="BB4" s="1">
        <v>137</v>
      </c>
    </row>
    <row r="5" spans="1:54" s="96" customFormat="1" ht="12.75">
      <c r="A5" s="175"/>
      <c r="B5" s="170"/>
    </row>
    <row r="6" spans="1:54" s="1" customFormat="1" ht="12.75">
      <c r="A6" s="5"/>
      <c r="B6" s="6"/>
      <c r="D6" s="96"/>
      <c r="E6" s="96"/>
      <c r="F6" s="96"/>
      <c r="G6" s="96"/>
      <c r="H6" s="96"/>
      <c r="I6" s="96"/>
      <c r="J6" s="96"/>
      <c r="K6" s="96"/>
      <c r="L6" s="96"/>
      <c r="M6" s="96"/>
      <c r="N6" s="96"/>
      <c r="O6" s="96"/>
      <c r="P6" s="96"/>
      <c r="Q6" s="96"/>
      <c r="R6" s="96"/>
      <c r="S6" s="96"/>
      <c r="T6" s="96"/>
      <c r="U6" s="96"/>
      <c r="V6" s="96"/>
      <c r="W6" s="96"/>
      <c r="X6" s="96"/>
      <c r="Y6" s="96"/>
      <c r="Z6" s="96"/>
      <c r="AA6" s="96"/>
      <c r="AB6" s="96"/>
      <c r="AC6" s="96"/>
      <c r="AD6" s="96"/>
      <c r="AE6" s="96"/>
      <c r="AF6" s="96"/>
      <c r="AG6" s="96"/>
      <c r="AH6" s="96"/>
      <c r="AI6" s="96"/>
      <c r="AJ6" s="96"/>
      <c r="AK6" s="96"/>
      <c r="AL6" s="96"/>
      <c r="AM6" s="96"/>
      <c r="AN6" s="96"/>
      <c r="AO6" s="96"/>
      <c r="AP6" s="96"/>
      <c r="AQ6" s="96"/>
      <c r="AR6" s="96"/>
      <c r="AS6" s="96"/>
      <c r="AT6" s="96"/>
      <c r="AU6" s="96"/>
      <c r="AV6" s="96"/>
      <c r="AW6" s="96"/>
    </row>
    <row r="12" spans="1:54">
      <c r="C12" s="96"/>
    </row>
    <row r="13" spans="1:54">
      <c r="C13" s="96"/>
    </row>
    <row r="43" spans="15:15">
      <c r="O43" s="188"/>
    </row>
  </sheetData>
  <phoneticPr fontId="6"/>
  <pageMargins left="0.7" right="0.7" top="0.75" bottom="0.75" header="0.3" footer="0.3"/>
  <pageSetup paperSize="9" orientation="portrait" copies="0"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10</vt:i4>
      </vt:variant>
      <vt:variant>
        <vt:lpstr>名前付き一覧</vt:lpstr>
      </vt:variant>
      <vt:variant>
        <vt:i4>61</vt:i4>
      </vt:variant>
    </vt:vector>
  </HeadingPairs>
  <TitlesOfParts>
    <vt:vector size="71" baseType="lpstr">
      <vt:lpstr>入力</vt:lpstr>
      <vt:lpstr>価格表</vt:lpstr>
      <vt:lpstr>150L,200L</vt:lpstr>
      <vt:lpstr>250L</vt:lpstr>
      <vt:lpstr>300L</vt:lpstr>
      <vt:lpstr>400L以上</vt:lpstr>
      <vt:lpstr>施工費</vt:lpstr>
      <vt:lpstr>R8年3月労務単価</vt:lpstr>
      <vt:lpstr>R8年工費・砕石</vt:lpstr>
      <vt:lpstr>R8年4月燃料費</vt:lpstr>
      <vt:lpstr>'150L,200L'!Print_Area</vt:lpstr>
      <vt:lpstr>'250L'!Print_Area</vt:lpstr>
      <vt:lpstr>'300L'!Print_Area</vt:lpstr>
      <vt:lpstr>'400L以上'!Print_Area</vt:lpstr>
      <vt:lpstr>施工費!Print_Area</vt:lpstr>
      <vt:lpstr>入力!Print_Area</vt:lpstr>
      <vt:lpstr>'R8年3月労務単価'!愛知</vt:lpstr>
      <vt:lpstr>'R8年3月労務単価'!愛媛</vt:lpstr>
      <vt:lpstr>'R8年3月労務単価'!茨城</vt:lpstr>
      <vt:lpstr>'R8年3月労務単価'!岡山</vt:lpstr>
      <vt:lpstr>'R8年3月労務単価'!沖縄</vt:lpstr>
      <vt:lpstr>'R8年3月労務単価'!関東</vt:lpstr>
      <vt:lpstr>'R8年3月労務単価'!岩手</vt:lpstr>
      <vt:lpstr>'R8年3月労務単価'!岐阜</vt:lpstr>
      <vt:lpstr>'R8年3月労務単価'!宮崎</vt:lpstr>
      <vt:lpstr>'R8年3月労務単価'!宮城</vt:lpstr>
      <vt:lpstr>'R8年3月労務単価'!京都</vt:lpstr>
      <vt:lpstr>'R8年3月労務単価'!近畿</vt:lpstr>
      <vt:lpstr>'R8年3月労務単価'!九州</vt:lpstr>
      <vt:lpstr>'R8年3月労務単価'!熊本</vt:lpstr>
      <vt:lpstr>'R8年3月労務単価'!群馬</vt:lpstr>
      <vt:lpstr>'R8年3月労務単価'!広島</vt:lpstr>
      <vt:lpstr>'R8年3月労務単価'!香川</vt:lpstr>
      <vt:lpstr>'R8年3月労務単価'!高知</vt:lpstr>
      <vt:lpstr>'R8年3月労務単価'!佐賀</vt:lpstr>
      <vt:lpstr>'R8年3月労務単価'!埼玉</vt:lpstr>
      <vt:lpstr>'R8年3月労務単価'!三重</vt:lpstr>
      <vt:lpstr>'R8年3月労務単価'!山形</vt:lpstr>
      <vt:lpstr>'R8年3月労務単価'!山口</vt:lpstr>
      <vt:lpstr>'R8年3月労務単価'!山梨</vt:lpstr>
      <vt:lpstr>'R8年3月労務単価'!四国</vt:lpstr>
      <vt:lpstr>'R8年3月労務単価'!滋賀</vt:lpstr>
      <vt:lpstr>'R8年3月労務単価'!鹿児島</vt:lpstr>
      <vt:lpstr>'R8年3月労務単価'!秋田</vt:lpstr>
      <vt:lpstr>'R8年3月労務単価'!新潟</vt:lpstr>
      <vt:lpstr>'R8年3月労務単価'!神奈川</vt:lpstr>
      <vt:lpstr>'R8年3月労務単価'!青森</vt:lpstr>
      <vt:lpstr>'R8年3月労務単価'!静岡</vt:lpstr>
      <vt:lpstr>'R8年3月労務単価'!石川</vt:lpstr>
      <vt:lpstr>'R8年3月労務単価'!千葉</vt:lpstr>
      <vt:lpstr>'R8年3月労務単価'!大阪</vt:lpstr>
      <vt:lpstr>'R8年3月労務単価'!大分</vt:lpstr>
      <vt:lpstr>'R8年3月労務単価'!中国</vt:lpstr>
      <vt:lpstr>'R8年3月労務単価'!中部</vt:lpstr>
      <vt:lpstr>'R8年3月労務単価'!長崎</vt:lpstr>
      <vt:lpstr>'R8年3月労務単価'!長野</vt:lpstr>
      <vt:lpstr>'R8年3月労務単価'!鳥取</vt:lpstr>
      <vt:lpstr>'R8年3月労務単価'!島根</vt:lpstr>
      <vt:lpstr>'R8年3月労務単価'!東京</vt:lpstr>
      <vt:lpstr>'R8年3月労務単価'!東北</vt:lpstr>
      <vt:lpstr>'R8年3月労務単価'!徳島</vt:lpstr>
      <vt:lpstr>'R8年3月労務単価'!栃木</vt:lpstr>
      <vt:lpstr>'R8年3月労務単価'!奈良</vt:lpstr>
      <vt:lpstr>'R8年3月労務単価'!富山</vt:lpstr>
      <vt:lpstr>'R8年3月労務単価'!福井</vt:lpstr>
      <vt:lpstr>'R8年3月労務単価'!福岡</vt:lpstr>
      <vt:lpstr>'R8年3月労務単価'!福島</vt:lpstr>
      <vt:lpstr>'R8年3月労務単価'!兵庫</vt:lpstr>
      <vt:lpstr>'R8年3月労務単価'!北海道</vt:lpstr>
      <vt:lpstr>'R8年3月労務単価'!北陸</vt:lpstr>
      <vt:lpstr>'R8年3月労務単価'!和歌山</vt:lpstr>
    </vt:vector>
  </TitlesOfParts>
  <Company>前田工繊株式会社</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ETP</dc:creator>
  <cp:lastModifiedBy>ETP 25</cp:lastModifiedBy>
  <cp:lastPrinted>2025-05-19T06:49:52Z</cp:lastPrinted>
  <dcterms:created xsi:type="dcterms:W3CDTF">1996-07-10T04:11:24Z</dcterms:created>
  <dcterms:modified xsi:type="dcterms:W3CDTF">2026-10-23T07:38:19Z</dcterms:modified>
</cp:coreProperties>
</file>