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etp21\Desktop\ホームページ\"/>
    </mc:Choice>
  </mc:AlternateContent>
  <xr:revisionPtr revIDLastSave="0" documentId="13_ncr:1_{35D1E212-699A-43C7-A58E-6656D952E065}" xr6:coauthVersionLast="47" xr6:coauthVersionMax="47" xr10:uidLastSave="{00000000-0000-0000-0000-000000000000}"/>
  <bookViews>
    <workbookView xWindow="-120" yWindow="-120" windowWidth="29040" windowHeight="15720" tabRatio="661" xr2:uid="{00000000-000D-0000-FFFF-FFFF00000000}"/>
  </bookViews>
  <sheets>
    <sheet name="入力" sheetId="32" r:id="rId1"/>
    <sheet name="価格表" sheetId="35" r:id="rId2"/>
    <sheet name="50L～1000L（マットレス）" sheetId="38" r:id="rId3"/>
    <sheet name="R7年3月労務単価" sheetId="39" r:id="rId4"/>
    <sheet name="R7年4月燃料費" sheetId="40" r:id="rId5"/>
  </sheets>
  <definedNames>
    <definedName name="_xlnm.Print_Area" localSheetId="2">'50L～1000L（マットレス）'!$B$30:$J$84,'50L～1000L（マットレス）'!$L$29:$R$54,'50L～1000L（マットレス）'!$L$58:$T$115,'50L～1000L（マットレス）'!$B$2:$J$27</definedName>
    <definedName name="_xlnm.Print_Area" localSheetId="0">入力!$B$1:$N$28</definedName>
    <definedName name="qwer">#REF!</definedName>
    <definedName name="アメリカ">#REF!</definedName>
    <definedName name="愛知" localSheetId="3">'R7年3月労務単価'!$X$4:$X$6</definedName>
    <definedName name="愛知">#REF!</definedName>
    <definedName name="愛媛" localSheetId="3">'R7年3月労務単価'!$AN$4:$AN$6</definedName>
    <definedName name="愛媛">#REF!</definedName>
    <definedName name="茨城" localSheetId="3">'R7年3月労務単価'!$J$4:$J$6</definedName>
    <definedName name="茨城">#REF!</definedName>
    <definedName name="印刷1" localSheetId="3">'R7年3月労務単価'!印刷1</definedName>
    <definedName name="印刷1">[0]!印刷1</definedName>
    <definedName name="印刷20" localSheetId="3">'R7年3月労務単価'!印刷20</definedName>
    <definedName name="印刷20">[0]!印刷20</definedName>
    <definedName name="印刷3" localSheetId="3">'R7年3月労務単価'!印刷3</definedName>
    <definedName name="印刷3">[0]!印刷3</definedName>
    <definedName name="岡山" localSheetId="3">'R7年3月労務単価'!$AI$4:$AI$6</definedName>
    <definedName name="岡山">#REF!</definedName>
    <definedName name="沖縄" localSheetId="3">'R7年3月労務単価'!$AW$4:$AW$6</definedName>
    <definedName name="沖縄">#REF!</definedName>
    <definedName name="関東" localSheetId="3">'R7年3月労務単価'!$J$11</definedName>
    <definedName name="関東">#REF!</definedName>
    <definedName name="岩手" localSheetId="3">'R7年3月労務単価'!$E$4:$E$6</definedName>
    <definedName name="岩手">#REF!</definedName>
    <definedName name="岐阜" localSheetId="3">'R7年3月労務単価'!$V$4:$V$6</definedName>
    <definedName name="岐阜">#REF!</definedName>
    <definedName name="宮崎" localSheetId="3">'R7年3月労務単価'!$AU$4:$AU$6</definedName>
    <definedName name="宮崎">#REF!</definedName>
    <definedName name="宮城" localSheetId="3">'R7年3月労務単価'!$F$4:$F$6</definedName>
    <definedName name="宮城">#REF!</definedName>
    <definedName name="京都" localSheetId="3">'R7年3月労務単価'!$AB$4:$AB$6</definedName>
    <definedName name="京都">#REF!</definedName>
    <definedName name="近畿" localSheetId="3">'R7年3月労務単価'!$Z$11</definedName>
    <definedName name="近畿">#REF!</definedName>
    <definedName name="九州" localSheetId="3">'R7年3月労務単価'!$AP$11</definedName>
    <definedName name="九州">#REF!</definedName>
    <definedName name="熊本" localSheetId="3">'R7年3月労務単価'!$AS$4:$AS$6</definedName>
    <definedName name="熊本">#REF!</definedName>
    <definedName name="群馬" localSheetId="3">'R7年3月労務単価'!$L$4:$L$6</definedName>
    <definedName name="群馬">#REF!</definedName>
    <definedName name="広島" localSheetId="3">'R7年3月労務単価'!$AJ$4:$AJ$6</definedName>
    <definedName name="広島">#REF!</definedName>
    <definedName name="香川" localSheetId="3">'R7年3月労務単価'!$AM$4:$AM$6</definedName>
    <definedName name="香川">#REF!</definedName>
    <definedName name="高知" localSheetId="3">'R7年3月労務単価'!$AO$4:$AO$6</definedName>
    <definedName name="高知">#REF!</definedName>
    <definedName name="佐賀" localSheetId="3">'R7年3月労務単価'!$AQ$4:$AQ$6</definedName>
    <definedName name="佐賀">#REF!</definedName>
    <definedName name="埼玉" localSheetId="3">'R7年3月労務単価'!$M$4:$M$6</definedName>
    <definedName name="埼玉">#REF!</definedName>
    <definedName name="三重" localSheetId="3">'R7年3月労務単価'!$Y$4:$Y$6</definedName>
    <definedName name="三重">#REF!</definedName>
    <definedName name="山形" localSheetId="3">'R7年3月労務単価'!$H$4:$H$6</definedName>
    <definedName name="山形">#REF!</definedName>
    <definedName name="山口" localSheetId="3">'R7年3月労務単価'!$AK$4:$AK$6</definedName>
    <definedName name="山口">#REF!</definedName>
    <definedName name="山梨" localSheetId="3">'R7年3月労務単価'!$Q$4:$Q$6</definedName>
    <definedName name="山梨">#REF!</definedName>
    <definedName name="四国" localSheetId="3">'R7年3月労務単価'!$AL$11</definedName>
    <definedName name="四国">#REF!</definedName>
    <definedName name="滋賀" localSheetId="3">'R7年3月労務単価'!$AA$4:$AA$6</definedName>
    <definedName name="滋賀">#REF!</definedName>
    <definedName name="鹿児島" localSheetId="3">'R7年3月労務単価'!$AV$4:$AV$6</definedName>
    <definedName name="鹿児島">#REF!</definedName>
    <definedName name="秋田" localSheetId="3">'R7年3月労務単価'!$G$4:$G$6</definedName>
    <definedName name="秋田">#REF!</definedName>
    <definedName name="新潟" localSheetId="3">'R7年3月労務単価'!$S$4:$S$6</definedName>
    <definedName name="新潟">#REF!</definedName>
    <definedName name="神奈川" localSheetId="3">'R7年3月労務単価'!$P$4:$P$6</definedName>
    <definedName name="神奈川">#REF!</definedName>
    <definedName name="青森" localSheetId="3">'R7年3月労務単価'!$D$4:$D$6</definedName>
    <definedName name="青森">#REF!</definedName>
    <definedName name="静岡" localSheetId="3">'R7年3月労務単価'!$W$4:$W$6</definedName>
    <definedName name="静岡">#REF!</definedName>
    <definedName name="石川" localSheetId="3">'R7年3月労務単価'!$U$4:$U$6</definedName>
    <definedName name="石川">#REF!</definedName>
    <definedName name="千葉" localSheetId="3">'R7年3月労務単価'!$N$4:$N$6</definedName>
    <definedName name="千葉">#REF!</definedName>
    <definedName name="大阪" localSheetId="3">'R7年3月労務単価'!$AC$4:$AC$6</definedName>
    <definedName name="大阪">#REF!</definedName>
    <definedName name="大分" localSheetId="3">'R7年3月労務単価'!$AT$4:$AT$6</definedName>
    <definedName name="大分">#REF!</definedName>
    <definedName name="中国" localSheetId="3">'R7年3月労務単価'!$AG$11</definedName>
    <definedName name="中国">#REF!</definedName>
    <definedName name="中部" localSheetId="3">'R7年3月労務単価'!$V$11</definedName>
    <definedName name="中部">#REF!</definedName>
    <definedName name="長崎" localSheetId="3">'R7年3月労務単価'!$AR$4:$AR$6</definedName>
    <definedName name="長崎">#REF!</definedName>
    <definedName name="長野" localSheetId="3">'R7年3月労務単価'!$R$4:$R$6</definedName>
    <definedName name="長野">#REF!</definedName>
    <definedName name="鳥取" localSheetId="3">'R7年3月労務単価'!$AG$4:$AG$6</definedName>
    <definedName name="鳥取">#REF!</definedName>
    <definedName name="島根" localSheetId="3">'R7年3月労務単価'!$AH$4:$AH$6</definedName>
    <definedName name="島根">#REF!</definedName>
    <definedName name="東京" localSheetId="3">'R7年3月労務単価'!$O$4:$O$6</definedName>
    <definedName name="東京">#REF!</definedName>
    <definedName name="東北" localSheetId="3">'R7年3月労務単価'!$D$11</definedName>
    <definedName name="東北">#REF!</definedName>
    <definedName name="徳島" localSheetId="3">'R7年3月労務単価'!$AL$4:$AL$6</definedName>
    <definedName name="徳島">#REF!</definedName>
    <definedName name="栃木" localSheetId="3">'R7年3月労務単価'!$K$4:$K$6</definedName>
    <definedName name="栃木">#REF!</definedName>
    <definedName name="奈良" localSheetId="3">'R7年3月労務単価'!$AE$4:$AE$6</definedName>
    <definedName name="奈良">#REF!</definedName>
    <definedName name="富山" localSheetId="3">'R7年3月労務単価'!$T$4:$T$6</definedName>
    <definedName name="富山">#REF!</definedName>
    <definedName name="福井" localSheetId="3">'R7年3月労務単価'!$Z$4:$Z$6</definedName>
    <definedName name="福井">#REF!</definedName>
    <definedName name="福岡" localSheetId="3">'R7年3月労務単価'!$AP$4:$AP$6</definedName>
    <definedName name="福岡">#REF!</definedName>
    <definedName name="福島" localSheetId="3">'R7年3月労務単価'!$I$4:$I$6</definedName>
    <definedName name="福島">#REF!</definedName>
    <definedName name="兵庫" localSheetId="3">'R7年3月労務単価'!$AD$4:$AD$6</definedName>
    <definedName name="兵庫">#REF!</definedName>
    <definedName name="北海道" localSheetId="3">'R7年3月労務単価'!$C$4:$C$6</definedName>
    <definedName name="北海道">#REF!</definedName>
    <definedName name="北陸" localSheetId="3">'R7年3月労務単価'!$S$11</definedName>
    <definedName name="北陸">#REF!</definedName>
    <definedName name="和歌山" localSheetId="3">'R7年3月労務単価'!$AF$4:$AF$6</definedName>
    <definedName name="和歌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5" i="38" l="1"/>
  <c r="O36" i="38" l="1"/>
  <c r="A3" i="40" l="1"/>
  <c r="A4" i="40" s="1"/>
  <c r="P36" i="38" s="1"/>
  <c r="A10" i="39"/>
  <c r="A11" i="39"/>
  <c r="R45" i="38" l="1"/>
  <c r="H44" i="38" s="1"/>
  <c r="O48" i="38"/>
  <c r="G10" i="38" l="1"/>
  <c r="G9" i="38"/>
  <c r="G8" i="38"/>
  <c r="G7" i="38"/>
  <c r="G6" i="38"/>
  <c r="H7" i="38" l="1"/>
  <c r="I7" i="38" s="1"/>
  <c r="H8" i="38"/>
  <c r="I8" i="38" s="1"/>
  <c r="H9" i="38"/>
  <c r="I9" i="38" s="1"/>
  <c r="D13" i="38"/>
  <c r="D14" i="38"/>
  <c r="D15" i="38"/>
  <c r="D12" i="38"/>
  <c r="Q37" i="38" l="1"/>
  <c r="Q36" i="38"/>
  <c r="H6" i="38" l="1"/>
  <c r="I22" i="38" l="1"/>
  <c r="I20" i="38"/>
  <c r="J34" i="38" l="1"/>
  <c r="A3" i="39" l="1"/>
  <c r="A6" i="39"/>
  <c r="P35" i="38" l="1"/>
  <c r="D16" i="38"/>
  <c r="I10" i="38"/>
  <c r="I6" i="38"/>
  <c r="I38" i="38"/>
  <c r="I40" i="38" s="1"/>
  <c r="O51" i="38"/>
  <c r="J35" i="38"/>
  <c r="O50" i="38"/>
  <c r="O49" i="38"/>
  <c r="E4" i="35"/>
  <c r="I18" i="38"/>
  <c r="A4" i="39"/>
  <c r="A5" i="39"/>
  <c r="H34" i="38" l="1"/>
  <c r="I34" i="38" s="1"/>
  <c r="H35" i="38"/>
  <c r="H16" i="38" s="1"/>
  <c r="I16" i="38" l="1"/>
  <c r="I35" i="38"/>
  <c r="I36" i="38" s="1"/>
  <c r="Q35" i="38" l="1"/>
  <c r="Q39" i="38" s="1"/>
  <c r="I44" i="38" l="1"/>
  <c r="Q38" i="38"/>
  <c r="H43" i="38"/>
  <c r="I43" i="38" s="1"/>
  <c r="I45" i="38" l="1"/>
  <c r="I47" i="38" s="1"/>
  <c r="I48" i="38" s="1"/>
  <c r="I49" i="38" s="1"/>
  <c r="I50" i="38" s="1"/>
  <c r="H14" i="38" l="1"/>
  <c r="I14" i="38" s="1"/>
  <c r="H15" i="38"/>
  <c r="I15" i="38" s="1"/>
  <c r="H13" i="38"/>
  <c r="I13" i="38" s="1"/>
  <c r="F8" i="35"/>
  <c r="F9" i="35" s="1"/>
  <c r="F10" i="35" s="1"/>
  <c r="F11" i="35" s="1"/>
  <c r="F12" i="35" s="1"/>
  <c r="F13" i="35" s="1"/>
  <c r="F14" i="35" s="1"/>
  <c r="F15" i="35" s="1"/>
  <c r="F16" i="35" s="1"/>
  <c r="F17" i="35" s="1"/>
  <c r="F18" i="35" s="1"/>
  <c r="F19" i="35" s="1"/>
  <c r="F20" i="35" s="1"/>
  <c r="H12" i="38"/>
  <c r="I12" i="38" s="1"/>
  <c r="I24"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エターナルプレザーブ</author>
  </authors>
  <commentList>
    <comment ref="D6" authorId="0" shapeId="0" xr:uid="{00000000-0006-0000-0200-000001000000}">
      <text>
        <r>
          <rPr>
            <b/>
            <sz val="9"/>
            <color indexed="81"/>
            <rFont val="ＭＳ Ｐゴシック"/>
            <family val="3"/>
            <charset val="128"/>
          </rPr>
          <t xml:space="preserve">使用パラリンクの規格を入力
</t>
        </r>
      </text>
    </comment>
    <comment ref="G6" authorId="0" shapeId="0" xr:uid="{00000000-0006-0000-0200-000002000000}">
      <text>
        <r>
          <rPr>
            <b/>
            <sz val="9"/>
            <color indexed="81"/>
            <rFont val="ＭＳ Ｐゴシック"/>
            <family val="3"/>
            <charset val="128"/>
          </rPr>
          <t>施工数量を入力</t>
        </r>
      </text>
    </comment>
    <comment ref="H6" authorId="0" shapeId="0" xr:uid="{00000000-0006-0000-0200-000003000000}">
      <text>
        <r>
          <rPr>
            <b/>
            <sz val="9"/>
            <color indexed="81"/>
            <rFont val="ＭＳ Ｐゴシック"/>
            <family val="3"/>
            <charset val="128"/>
          </rPr>
          <t xml:space="preserve">使用パラリンクのメーカー価格を入力
</t>
        </r>
      </text>
    </comment>
    <comment ref="D7" authorId="0" shapeId="0" xr:uid="{00000000-0006-0000-0200-000004000000}">
      <text>
        <r>
          <rPr>
            <b/>
            <sz val="9"/>
            <color indexed="81"/>
            <rFont val="ＭＳ Ｐゴシック"/>
            <family val="3"/>
            <charset val="128"/>
          </rPr>
          <t xml:space="preserve">使用パラリンクの規格を入力
</t>
        </r>
      </text>
    </comment>
    <comment ref="G7" authorId="0" shapeId="0" xr:uid="{00000000-0006-0000-0200-000005000000}">
      <text>
        <r>
          <rPr>
            <b/>
            <sz val="9"/>
            <color indexed="81"/>
            <rFont val="ＭＳ Ｐゴシック"/>
            <family val="3"/>
            <charset val="128"/>
          </rPr>
          <t>施工数量を入力</t>
        </r>
      </text>
    </comment>
    <comment ref="H7" authorId="0" shapeId="0" xr:uid="{00000000-0006-0000-0200-000006000000}">
      <text>
        <r>
          <rPr>
            <b/>
            <sz val="9"/>
            <color indexed="81"/>
            <rFont val="ＭＳ Ｐゴシック"/>
            <family val="3"/>
            <charset val="128"/>
          </rPr>
          <t xml:space="preserve">使用パラリンクのメーカー価格を入力
</t>
        </r>
      </text>
    </comment>
    <comment ref="D8" authorId="0" shapeId="0" xr:uid="{00000000-0006-0000-0200-000007000000}">
      <text>
        <r>
          <rPr>
            <b/>
            <sz val="9"/>
            <color indexed="81"/>
            <rFont val="ＭＳ Ｐゴシック"/>
            <family val="3"/>
            <charset val="128"/>
          </rPr>
          <t xml:space="preserve">使用パラリンクの規格を入力
</t>
        </r>
      </text>
    </comment>
    <comment ref="G8" authorId="0" shapeId="0" xr:uid="{00000000-0006-0000-0200-000008000000}">
      <text>
        <r>
          <rPr>
            <b/>
            <sz val="9"/>
            <color indexed="81"/>
            <rFont val="ＭＳ Ｐゴシック"/>
            <family val="3"/>
            <charset val="128"/>
          </rPr>
          <t>施工数量を入力</t>
        </r>
      </text>
    </comment>
    <comment ref="H8" authorId="0" shapeId="0" xr:uid="{00000000-0006-0000-0200-000009000000}">
      <text>
        <r>
          <rPr>
            <b/>
            <sz val="9"/>
            <color indexed="81"/>
            <rFont val="ＭＳ Ｐゴシック"/>
            <family val="3"/>
            <charset val="128"/>
          </rPr>
          <t xml:space="preserve">使用パラリンクのメーカー価格を入力
</t>
        </r>
      </text>
    </comment>
    <comment ref="D9" authorId="0" shapeId="0" xr:uid="{00000000-0006-0000-0200-00000A000000}">
      <text>
        <r>
          <rPr>
            <b/>
            <sz val="9"/>
            <color indexed="81"/>
            <rFont val="ＭＳ Ｐゴシック"/>
            <family val="3"/>
            <charset val="128"/>
          </rPr>
          <t xml:space="preserve">使用パラリンクの規格を入力
</t>
        </r>
      </text>
    </comment>
    <comment ref="G9" authorId="0" shapeId="0" xr:uid="{00000000-0006-0000-0200-00000B000000}">
      <text>
        <r>
          <rPr>
            <b/>
            <sz val="9"/>
            <color indexed="81"/>
            <rFont val="ＭＳ Ｐゴシック"/>
            <family val="3"/>
            <charset val="128"/>
          </rPr>
          <t>施工数量を入力</t>
        </r>
      </text>
    </comment>
    <comment ref="H9" authorId="0" shapeId="0" xr:uid="{00000000-0006-0000-0200-00000C000000}">
      <text>
        <r>
          <rPr>
            <b/>
            <sz val="9"/>
            <color indexed="81"/>
            <rFont val="ＭＳ Ｐゴシック"/>
            <family val="3"/>
            <charset val="128"/>
          </rPr>
          <t xml:space="preserve">使用パラリンクのメーカー価格を入力
</t>
        </r>
      </text>
    </comment>
    <comment ref="G12" authorId="0" shapeId="0" xr:uid="{00000000-0006-0000-0200-00000D000000}">
      <text>
        <r>
          <rPr>
            <b/>
            <sz val="9"/>
            <color indexed="81"/>
            <rFont val="ＭＳ Ｐゴシック"/>
            <family val="3"/>
            <charset val="128"/>
          </rPr>
          <t xml:space="preserve">施工数量を入力
</t>
        </r>
      </text>
    </comment>
    <comment ref="H12" authorId="0" shapeId="0" xr:uid="{00000000-0006-0000-0200-00000E000000}">
      <text>
        <r>
          <rPr>
            <b/>
            <sz val="9"/>
            <color indexed="81"/>
            <rFont val="ＭＳ Ｐゴシック"/>
            <family val="3"/>
            <charset val="128"/>
          </rPr>
          <t xml:space="preserve">１．パラリンク敷設費単価内訳の算出結果
</t>
        </r>
      </text>
    </comment>
    <comment ref="G13" authorId="0" shapeId="0" xr:uid="{00000000-0006-0000-0200-00000F000000}">
      <text>
        <r>
          <rPr>
            <b/>
            <sz val="9"/>
            <color indexed="81"/>
            <rFont val="ＭＳ Ｐゴシック"/>
            <family val="3"/>
            <charset val="128"/>
          </rPr>
          <t xml:space="preserve">施工数量を入力
</t>
        </r>
      </text>
    </comment>
    <comment ref="H13" authorId="0" shapeId="0" xr:uid="{00000000-0006-0000-0200-000010000000}">
      <text>
        <r>
          <rPr>
            <b/>
            <sz val="9"/>
            <color indexed="81"/>
            <rFont val="ＭＳ Ｐゴシック"/>
            <family val="3"/>
            <charset val="128"/>
          </rPr>
          <t xml:space="preserve">１．パラリンク敷設費単価内訳の算出結果
</t>
        </r>
      </text>
    </comment>
    <comment ref="G14" authorId="0" shapeId="0" xr:uid="{00000000-0006-0000-0200-000011000000}">
      <text>
        <r>
          <rPr>
            <b/>
            <sz val="9"/>
            <color indexed="81"/>
            <rFont val="ＭＳ Ｐゴシック"/>
            <family val="3"/>
            <charset val="128"/>
          </rPr>
          <t xml:space="preserve">施工数量を入力
</t>
        </r>
      </text>
    </comment>
    <comment ref="H14" authorId="0" shapeId="0" xr:uid="{00000000-0006-0000-0200-000012000000}">
      <text>
        <r>
          <rPr>
            <b/>
            <sz val="9"/>
            <color indexed="81"/>
            <rFont val="ＭＳ Ｐゴシック"/>
            <family val="3"/>
            <charset val="128"/>
          </rPr>
          <t xml:space="preserve">１．パラリンク敷設費単価内訳の算出結果
</t>
        </r>
      </text>
    </comment>
    <comment ref="G15" authorId="0" shapeId="0" xr:uid="{00000000-0006-0000-0200-000013000000}">
      <text>
        <r>
          <rPr>
            <b/>
            <sz val="9"/>
            <color indexed="81"/>
            <rFont val="ＭＳ Ｐゴシック"/>
            <family val="3"/>
            <charset val="128"/>
          </rPr>
          <t xml:space="preserve">施工数量を入力
</t>
        </r>
      </text>
    </comment>
    <comment ref="H15" authorId="0" shapeId="0" xr:uid="{00000000-0006-0000-0200-000014000000}">
      <text>
        <r>
          <rPr>
            <b/>
            <sz val="9"/>
            <color indexed="81"/>
            <rFont val="ＭＳ Ｐゴシック"/>
            <family val="3"/>
            <charset val="128"/>
          </rPr>
          <t xml:space="preserve">１．パラリンク敷設費単価内訳の算出結果
</t>
        </r>
      </text>
    </comment>
    <comment ref="G16" authorId="0" shapeId="0" xr:uid="{00000000-0006-0000-0200-000015000000}">
      <text>
        <r>
          <rPr>
            <b/>
            <sz val="9"/>
            <color indexed="81"/>
            <rFont val="ＭＳ Ｐゴシック"/>
            <family val="3"/>
            <charset val="128"/>
          </rPr>
          <t xml:space="preserve">施工数量を入力
</t>
        </r>
      </text>
    </comment>
    <comment ref="H16" authorId="0" shapeId="0" xr:uid="{00000000-0006-0000-0200-000016000000}">
      <text>
        <r>
          <rPr>
            <b/>
            <sz val="9"/>
            <color indexed="81"/>
            <rFont val="ＭＳ Ｐゴシック"/>
            <family val="3"/>
            <charset val="128"/>
          </rPr>
          <t xml:space="preserve">１．パラリンク敷設費単価内訳の算出結果
</t>
        </r>
      </text>
    </comment>
    <comment ref="H18" authorId="0" shapeId="0" xr:uid="{00000000-0006-0000-0200-000017000000}">
      <text>
        <r>
          <rPr>
            <b/>
            <sz val="9"/>
            <color indexed="81"/>
            <rFont val="ＭＳ Ｐゴシック"/>
            <family val="3"/>
            <charset val="128"/>
          </rPr>
          <t>貸与方式（要返却）につき施工後回収用
トラック仕立て運賃含む</t>
        </r>
      </text>
    </comment>
    <comment ref="H20" authorId="0" shapeId="0" xr:uid="{00000000-0006-0000-0200-000018000000}">
      <text>
        <r>
          <rPr>
            <b/>
            <sz val="9"/>
            <color indexed="81"/>
            <rFont val="ＭＳ Ｐゴシック"/>
            <family val="3"/>
            <charset val="128"/>
          </rPr>
          <t>貸与方式（要返却）につき施工後回収用
トラック仕立て運賃含む</t>
        </r>
      </text>
    </comment>
    <comment ref="H22" authorId="0" shapeId="0" xr:uid="{00000000-0006-0000-0200-000019000000}">
      <text>
        <r>
          <rPr>
            <b/>
            <sz val="9"/>
            <color indexed="81"/>
            <rFont val="ＭＳ Ｐゴシック"/>
            <family val="3"/>
            <charset val="128"/>
          </rPr>
          <t>貸与方式（要返却）につき施工後回収用
トラック仕立て運賃含む</t>
        </r>
      </text>
    </comment>
    <comment ref="H38" authorId="0" shapeId="0" xr:uid="{00000000-0006-0000-0200-00001A000000}">
      <text>
        <r>
          <rPr>
            <b/>
            <sz val="9"/>
            <color indexed="81"/>
            <rFont val="ＭＳ Ｐゴシック"/>
            <family val="3"/>
            <charset val="128"/>
          </rPr>
          <t>単価170円/本
必要本数=敷設面積×0.10</t>
        </r>
        <r>
          <rPr>
            <sz val="9"/>
            <color indexed="81"/>
            <rFont val="ＭＳ Ｐゴシック"/>
            <family val="3"/>
            <charset val="128"/>
          </rPr>
          <t xml:space="preserve">
</t>
        </r>
      </text>
    </comment>
    <comment ref="H39" authorId="0" shapeId="0" xr:uid="{00000000-0006-0000-0200-00001B000000}">
      <text>
        <r>
          <rPr>
            <b/>
            <sz val="9"/>
            <color indexed="81"/>
            <rFont val="ＭＳ Ｐゴシック"/>
            <family val="3"/>
            <charset val="128"/>
          </rPr>
          <t>100L.150L.200L使用時：1700円/個
250L.300L使用時：
3400円/個</t>
        </r>
        <r>
          <rPr>
            <sz val="9"/>
            <color indexed="81"/>
            <rFont val="ＭＳ Ｐゴシック"/>
            <family val="3"/>
            <charset val="128"/>
          </rPr>
          <t xml:space="preserve">
</t>
        </r>
      </text>
    </comment>
    <comment ref="H43" authorId="0" shapeId="0" xr:uid="{00000000-0006-0000-0200-00001C000000}">
      <text>
        <r>
          <rPr>
            <b/>
            <sz val="9"/>
            <color indexed="81"/>
            <rFont val="ＭＳ Ｐゴシック"/>
            <family val="3"/>
            <charset val="128"/>
          </rPr>
          <t xml:space="preserve">右シート①にて算出
</t>
        </r>
      </text>
    </comment>
    <comment ref="H44" authorId="0" shapeId="0" xr:uid="{00000000-0006-0000-0200-00001D000000}">
      <text>
        <r>
          <rPr>
            <b/>
            <sz val="9"/>
            <color indexed="81"/>
            <rFont val="ＭＳ Ｐゴシック"/>
            <family val="3"/>
            <charset val="128"/>
          </rPr>
          <t>右シート②にて算出
または
リース代としてP37とする</t>
        </r>
      </text>
    </comment>
    <comment ref="I50" authorId="0" shapeId="0" xr:uid="{00000000-0006-0000-0200-00001E000000}">
      <text>
        <r>
          <rPr>
            <b/>
            <sz val="9"/>
            <color indexed="81"/>
            <rFont val="ＭＳ Ｐゴシック"/>
            <family val="3"/>
            <charset val="128"/>
          </rPr>
          <t xml:space="preserve">合計金額を標準敷設面積2000㎡で割る
</t>
        </r>
      </text>
    </comment>
  </commentList>
</comments>
</file>

<file path=xl/sharedStrings.xml><?xml version="1.0" encoding="utf-8"?>
<sst xmlns="http://schemas.openxmlformats.org/spreadsheetml/2006/main" count="436" uniqueCount="268">
  <si>
    <t>単位</t>
    <rPh sb="0" eb="2">
      <t>タンイ</t>
    </rPh>
    <phoneticPr fontId="6"/>
  </si>
  <si>
    <t>数量</t>
    <rPh sb="0" eb="2">
      <t>スウリョウ</t>
    </rPh>
    <phoneticPr fontId="6"/>
  </si>
  <si>
    <t>備考</t>
    <rPh sb="0" eb="2">
      <t>ビコウ</t>
    </rPh>
    <phoneticPr fontId="6"/>
  </si>
  <si>
    <t>材料費</t>
    <rPh sb="0" eb="3">
      <t>ザイリョウヒ</t>
    </rPh>
    <phoneticPr fontId="6"/>
  </si>
  <si>
    <t>式</t>
    <rPh sb="0" eb="1">
      <t>シキ</t>
    </rPh>
    <phoneticPr fontId="6"/>
  </si>
  <si>
    <t>小計</t>
    <rPh sb="0" eb="2">
      <t>ショウケイ</t>
    </rPh>
    <phoneticPr fontId="6"/>
  </si>
  <si>
    <t>世話役</t>
  </si>
  <si>
    <t>普通作業員</t>
  </si>
  <si>
    <t>運転手（特殊）</t>
  </si>
  <si>
    <t>都道府県名</t>
    <rPh sb="0" eb="4">
      <t>トドウフケン</t>
    </rPh>
    <rPh sb="4" eb="5">
      <t>メイ</t>
    </rPh>
    <phoneticPr fontId="6"/>
  </si>
  <si>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</si>
  <si>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</si>
  <si>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</si>
  <si>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</si>
  <si>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</si>
  <si>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</si>
  <si>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</si>
  <si>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</si>
  <si>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</si>
  <si>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</si>
  <si>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</si>
  <si>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</si>
  <si>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</si>
  <si>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</si>
  <si>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山梨</t>
    <rPh sb="0" eb="2">
      <t>ヤマナシ</t>
    </rPh>
    <phoneticPr fontId="6"/>
  </si>
  <si>
    <t>長野</t>
    <rPh sb="0" eb="2">
      <t>ナガノ</t>
    </rPh>
    <phoneticPr fontId="6"/>
  </si>
  <si>
    <t>新潟</t>
    <rPh sb="0" eb="2">
      <t>ニイガタ</t>
    </rPh>
    <phoneticPr fontId="6"/>
  </si>
  <si>
    <t>富山</t>
    <rPh sb="0" eb="2">
      <t>トヤマ</t>
    </rPh>
    <phoneticPr fontId="6"/>
  </si>
  <si>
    <t>石川</t>
    <rPh sb="0" eb="2">
      <t>イシカワ</t>
    </rPh>
    <phoneticPr fontId="6"/>
  </si>
  <si>
    <t>岐阜</t>
    <rPh sb="0" eb="2">
      <t>ギフ</t>
    </rPh>
    <phoneticPr fontId="6"/>
  </si>
  <si>
    <t>静岡</t>
    <rPh sb="0" eb="2">
      <t>シズオカ</t>
    </rPh>
    <phoneticPr fontId="6"/>
  </si>
  <si>
    <t>愛知</t>
    <rPh sb="0" eb="2">
      <t>アイチ</t>
    </rPh>
    <phoneticPr fontId="6"/>
  </si>
  <si>
    <t>三重</t>
    <rPh sb="0" eb="2">
      <t>ミエ</t>
    </rPh>
    <phoneticPr fontId="6"/>
  </si>
  <si>
    <t>福井</t>
    <rPh sb="0" eb="2">
      <t>フクイ</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</si>
  <si>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</si>
  <si>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</si>
  <si>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</si>
  <si>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</si>
  <si>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</si>
  <si>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</si>
  <si>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</si>
  <si>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</si>
  <si>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</si>
  <si>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</si>
  <si>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</si>
  <si>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</si>
  <si>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</si>
  <si>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</si>
  <si>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</si>
  <si>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</si>
  <si>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</si>
  <si>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</si>
  <si>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</si>
  <si>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</si>
  <si>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</si>
  <si>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</si>
  <si>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</si>
  <si>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地区名</t>
    <rPh sb="0" eb="3">
      <t>チクメイ</t>
    </rPh>
    <phoneticPr fontId="6"/>
  </si>
  <si>
    <t>中部</t>
    <rPh sb="0" eb="2">
      <t>チュウブ</t>
    </rPh>
    <phoneticPr fontId="6"/>
  </si>
  <si>
    <t>東北</t>
    <rPh sb="0" eb="2">
      <t>トウホク</t>
    </rPh>
    <phoneticPr fontId="6"/>
  </si>
  <si>
    <t>関東</t>
    <rPh sb="0" eb="2">
      <t>カントウ</t>
    </rPh>
    <phoneticPr fontId="6"/>
  </si>
  <si>
    <t>北陸</t>
    <rPh sb="0" eb="2">
      <t>ホクリク</t>
    </rPh>
    <phoneticPr fontId="6"/>
  </si>
  <si>
    <t>近畿</t>
    <rPh sb="0" eb="2">
      <t>キンキ</t>
    </rPh>
    <phoneticPr fontId="6"/>
  </si>
  <si>
    <t>中国</t>
    <rPh sb="0" eb="2">
      <t>チュウゴク</t>
    </rPh>
    <phoneticPr fontId="6"/>
  </si>
  <si>
    <t>四国</t>
    <rPh sb="0" eb="2">
      <t>シコク</t>
    </rPh>
    <phoneticPr fontId="6"/>
  </si>
  <si>
    <t>九州</t>
    <rPh sb="0" eb="2">
      <t>キュウシュウ</t>
    </rPh>
    <phoneticPr fontId="6"/>
  </si>
  <si>
    <t>東北</t>
    <rPh sb="0" eb="2">
      <t>トウホク</t>
    </rPh>
    <phoneticPr fontId="4"/>
  </si>
  <si>
    <t>関東</t>
    <rPh sb="0" eb="2">
      <t>カントウ</t>
    </rPh>
    <phoneticPr fontId="4"/>
  </si>
  <si>
    <t>北陸</t>
    <rPh sb="0" eb="2">
      <t>ホクリク</t>
    </rPh>
    <phoneticPr fontId="4"/>
  </si>
  <si>
    <t>中部</t>
    <rPh sb="0" eb="2">
      <t>チュウブ</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</si>
  <si>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</si>
  <si>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</si>
  <si>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</si>
  <si>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</si>
  <si>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沖縄</t>
    <rPh sb="0" eb="2">
      <t>オキナワ</t>
    </rPh>
    <phoneticPr fontId="4"/>
  </si>
  <si>
    <t>北海道</t>
    <rPh sb="0" eb="3">
      <t>ホッカイドウ</t>
    </rPh>
    <phoneticPr fontId="4"/>
  </si>
  <si>
    <t>(円/㎡)</t>
  </si>
  <si>
    <t>名称</t>
    <rPh sb="0" eb="2">
      <t>メイショウ</t>
    </rPh>
    <phoneticPr fontId="6"/>
  </si>
  <si>
    <t>規格</t>
    <rPh sb="0" eb="2">
      <t>キカク</t>
    </rPh>
    <phoneticPr fontId="6"/>
  </si>
  <si>
    <t>単価</t>
    <rPh sb="0" eb="2">
      <t>タンカ</t>
    </rPh>
    <phoneticPr fontId="6"/>
  </si>
  <si>
    <t>金額</t>
    <rPh sb="0" eb="2">
      <t>キンガク</t>
    </rPh>
    <phoneticPr fontId="6"/>
  </si>
  <si>
    <t>摘要</t>
    <rPh sb="0" eb="2">
      <t>テキヨウ</t>
    </rPh>
    <phoneticPr fontId="6"/>
  </si>
  <si>
    <t>1.材料費</t>
    <rPh sb="2" eb="5">
      <t>ザイリョウヒ</t>
    </rPh>
    <phoneticPr fontId="6"/>
  </si>
  <si>
    <t>　　パラリンク</t>
    <phoneticPr fontId="6"/>
  </si>
  <si>
    <t>２．敷設費</t>
    <rPh sb="2" eb="4">
      <t>フセツ</t>
    </rPh>
    <rPh sb="4" eb="5">
      <t>ヒ</t>
    </rPh>
    <phoneticPr fontId="6"/>
  </si>
  <si>
    <t>単価内訳1</t>
    <rPh sb="0" eb="2">
      <t>タンカ</t>
    </rPh>
    <rPh sb="2" eb="4">
      <t>ウチワケ</t>
    </rPh>
    <phoneticPr fontId="6"/>
  </si>
  <si>
    <t>３．パラリンク敷設冶具</t>
    <rPh sb="7" eb="9">
      <t>フセツ</t>
    </rPh>
    <rPh sb="9" eb="10">
      <t>ジ</t>
    </rPh>
    <rPh sb="10" eb="11">
      <t>グ</t>
    </rPh>
    <phoneticPr fontId="6"/>
  </si>
  <si>
    <t>合計</t>
    <rPh sb="0" eb="2">
      <t>ゴウケイ</t>
    </rPh>
    <phoneticPr fontId="6"/>
  </si>
  <si>
    <t>労務費</t>
    <rPh sb="0" eb="3">
      <t>ロウムヒ</t>
    </rPh>
    <phoneticPr fontId="6"/>
  </si>
  <si>
    <t>　世話役</t>
    <rPh sb="1" eb="4">
      <t>セワヤク</t>
    </rPh>
    <phoneticPr fontId="6"/>
  </si>
  <si>
    <t>人</t>
    <rPh sb="0" eb="1">
      <t>ニン</t>
    </rPh>
    <phoneticPr fontId="6"/>
  </si>
  <si>
    <t>　普通作業員</t>
    <rPh sb="1" eb="3">
      <t>フツウ</t>
    </rPh>
    <rPh sb="3" eb="6">
      <t>サギョウイン</t>
    </rPh>
    <phoneticPr fontId="6"/>
  </si>
  <si>
    <t>日</t>
    <rPh sb="0" eb="1">
      <t>ニチ</t>
    </rPh>
    <phoneticPr fontId="6"/>
  </si>
  <si>
    <t>　パラピン</t>
    <phoneticPr fontId="6"/>
  </si>
  <si>
    <t>本</t>
    <rPh sb="0" eb="1">
      <t>ホン</t>
    </rPh>
    <phoneticPr fontId="6"/>
  </si>
  <si>
    <t>軽油</t>
    <rPh sb="0" eb="2">
      <t>ケイユ</t>
    </rPh>
    <phoneticPr fontId="6"/>
  </si>
  <si>
    <t>　接続金物</t>
    <rPh sb="1" eb="3">
      <t>セツゾク</t>
    </rPh>
    <rPh sb="3" eb="5">
      <t>カナモノ</t>
    </rPh>
    <phoneticPr fontId="6"/>
  </si>
  <si>
    <t>機械損料</t>
    <rPh sb="0" eb="2">
      <t>キカイ</t>
    </rPh>
    <rPh sb="2" eb="4">
      <t>ソンリョウ</t>
    </rPh>
    <phoneticPr fontId="6"/>
  </si>
  <si>
    <t>重機運転経費</t>
    <rPh sb="0" eb="2">
      <t>ジュウキ</t>
    </rPh>
    <rPh sb="2" eb="4">
      <t>ウンテン</t>
    </rPh>
    <rPh sb="4" eb="6">
      <t>ケイヒ</t>
    </rPh>
    <phoneticPr fontId="6"/>
  </si>
  <si>
    <t>　バックホウ</t>
    <phoneticPr fontId="6"/>
  </si>
  <si>
    <t>代価①</t>
    <rPh sb="0" eb="2">
      <t>ダイカ</t>
    </rPh>
    <phoneticPr fontId="6"/>
  </si>
  <si>
    <t>代価②</t>
    <rPh sb="0" eb="2">
      <t>ダイカ</t>
    </rPh>
    <phoneticPr fontId="6"/>
  </si>
  <si>
    <t>諸経費</t>
    <rPh sb="0" eb="3">
      <t>ショケイヒ</t>
    </rPh>
    <phoneticPr fontId="6"/>
  </si>
  <si>
    <t>施工単価　</t>
    <rPh sb="0" eb="2">
      <t>セコウ</t>
    </rPh>
    <rPh sb="2" eb="4">
      <t>タンカ</t>
    </rPh>
    <phoneticPr fontId="6"/>
  </si>
  <si>
    <t>円/㎡</t>
    <rPh sb="0" eb="1">
      <t>エン</t>
    </rPh>
    <phoneticPr fontId="6"/>
  </si>
  <si>
    <t>２．吊冶具損料</t>
    <rPh sb="2" eb="3">
      <t>ツリ</t>
    </rPh>
    <rPh sb="3" eb="4">
      <t>ジ</t>
    </rPh>
    <rPh sb="4" eb="5">
      <t>グ</t>
    </rPh>
    <rPh sb="5" eb="7">
      <t>ソンリョウ</t>
    </rPh>
    <phoneticPr fontId="6"/>
  </si>
  <si>
    <t>一現場当りの固定費とする。</t>
    <rPh sb="0" eb="1">
      <t>イチ</t>
    </rPh>
    <rPh sb="1" eb="3">
      <t>ゲンバ</t>
    </rPh>
    <rPh sb="3" eb="4">
      <t>アタ</t>
    </rPh>
    <rPh sb="6" eb="9">
      <t>コテイヒ</t>
    </rPh>
    <phoneticPr fontId="6"/>
  </si>
  <si>
    <t>品名</t>
    <rPh sb="0" eb="2">
      <t>ヒンメイ</t>
    </rPh>
    <phoneticPr fontId="6"/>
  </si>
  <si>
    <t>　　パラリンク吊冶具</t>
    <rPh sb="7" eb="8">
      <t>ツリ</t>
    </rPh>
    <rPh sb="8" eb="9">
      <t>ジ</t>
    </rPh>
    <rPh sb="9" eb="10">
      <t>グ</t>
    </rPh>
    <phoneticPr fontId="6"/>
  </si>
  <si>
    <t>専用吊冶具（1ｔ）</t>
    <rPh sb="0" eb="2">
      <t>センヨウ</t>
    </rPh>
    <rPh sb="2" eb="3">
      <t>ツリ</t>
    </rPh>
    <rPh sb="3" eb="4">
      <t>ジ</t>
    </rPh>
    <rPh sb="4" eb="5">
      <t>グ</t>
    </rPh>
    <phoneticPr fontId="6"/>
  </si>
  <si>
    <t>　バックホウ</t>
    <phoneticPr fontId="6"/>
  </si>
  <si>
    <t>φ7ｍｍ</t>
    <phoneticPr fontId="6"/>
  </si>
  <si>
    <t>個</t>
    <rPh sb="0" eb="1">
      <t>コ</t>
    </rPh>
    <phoneticPr fontId="6"/>
  </si>
  <si>
    <t>　</t>
    <phoneticPr fontId="6"/>
  </si>
  <si>
    <t>メーカー価格表</t>
    <rPh sb="4" eb="6">
      <t>カカク</t>
    </rPh>
    <rPh sb="6" eb="7">
      <t>ヒョウ</t>
    </rPh>
    <phoneticPr fontId="6"/>
  </si>
  <si>
    <t>パラリンクL</t>
    <phoneticPr fontId="6"/>
  </si>
  <si>
    <t>品　番</t>
    <rPh sb="0" eb="1">
      <t>シナ</t>
    </rPh>
    <rPh sb="2" eb="3">
      <t>バン</t>
    </rPh>
    <phoneticPr fontId="6"/>
  </si>
  <si>
    <t>価　格</t>
    <rPh sb="0" eb="1">
      <t>アタイ</t>
    </rPh>
    <rPh sb="2" eb="3">
      <t>カク</t>
    </rPh>
    <phoneticPr fontId="6"/>
  </si>
  <si>
    <t>（円/m2）</t>
    <rPh sb="1" eb="2">
      <t>エン</t>
    </rPh>
    <phoneticPr fontId="6"/>
  </si>
  <si>
    <t>100L</t>
    <phoneticPr fontId="6"/>
  </si>
  <si>
    <t>150L</t>
    <phoneticPr fontId="6"/>
  </si>
  <si>
    <t>200L</t>
    <phoneticPr fontId="6"/>
  </si>
  <si>
    <t>250L</t>
    <phoneticPr fontId="6"/>
  </si>
  <si>
    <t>300L</t>
    <phoneticPr fontId="6"/>
  </si>
  <si>
    <t>400L</t>
    <phoneticPr fontId="6"/>
  </si>
  <si>
    <t>500L</t>
    <phoneticPr fontId="6"/>
  </si>
  <si>
    <t>600L</t>
    <phoneticPr fontId="6"/>
  </si>
  <si>
    <t>700L</t>
    <phoneticPr fontId="6"/>
  </si>
  <si>
    <t>800L</t>
    <phoneticPr fontId="6"/>
  </si>
  <si>
    <t>設計労務単価の県の入力</t>
    <rPh sb="0" eb="2">
      <t>セッケイ</t>
    </rPh>
    <rPh sb="2" eb="4">
      <t>ロウム</t>
    </rPh>
    <rPh sb="4" eb="6">
      <t>タンカ</t>
    </rPh>
    <rPh sb="7" eb="8">
      <t>ケン</t>
    </rPh>
    <rPh sb="9" eb="11">
      <t>ニュウリョク</t>
    </rPh>
    <phoneticPr fontId="4"/>
  </si>
  <si>
    <t>※年度がかわった場合は、『セルの書式設定－表示形式－ユーザー定義』にて年を変更する。</t>
    <rPh sb="1" eb="3">
      <t>ネンド</t>
    </rPh>
    <rPh sb="8" eb="10">
      <t>バアイ</t>
    </rPh>
    <rPh sb="16" eb="18">
      <t>ショシキ</t>
    </rPh>
    <rPh sb="18" eb="20">
      <t>セッテイ</t>
    </rPh>
    <rPh sb="21" eb="23">
      <t>ヒョウジ</t>
    </rPh>
    <rPh sb="23" eb="25">
      <t>ケイシキ</t>
    </rPh>
    <rPh sb="30" eb="32">
      <t>テイギ</t>
    </rPh>
    <rPh sb="35" eb="36">
      <t>ネン</t>
    </rPh>
    <rPh sb="37" eb="39">
      <t>ヘンコウ</t>
    </rPh>
    <phoneticPr fontId="4"/>
  </si>
  <si>
    <t>※設計労務単価の年度を入力する</t>
    <rPh sb="1" eb="3">
      <t>セッケイ</t>
    </rPh>
    <rPh sb="3" eb="5">
      <t>ロウム</t>
    </rPh>
    <rPh sb="5" eb="7">
      <t>タンカ</t>
    </rPh>
    <rPh sb="8" eb="10">
      <t>ネンド</t>
    </rPh>
    <rPh sb="11" eb="13">
      <t>ニュウリョク</t>
    </rPh>
    <phoneticPr fontId="4"/>
  </si>
  <si>
    <t>1．年度当初に単価を入力する</t>
    <rPh sb="2" eb="4">
      <t>ネンド</t>
    </rPh>
    <rPh sb="4" eb="6">
      <t>トウショ</t>
    </rPh>
    <rPh sb="7" eb="9">
      <t>タンカ</t>
    </rPh>
    <rPh sb="10" eb="12">
      <t>ニュウリョク</t>
    </rPh>
    <phoneticPr fontId="4"/>
  </si>
  <si>
    <t>1．パラリンクの規格（品番）、施工面積、単価を入力する</t>
    <rPh sb="8" eb="10">
      <t>キカク</t>
    </rPh>
    <rPh sb="11" eb="13">
      <t>ヒンバン</t>
    </rPh>
    <rPh sb="15" eb="17">
      <t>セコウ</t>
    </rPh>
    <rPh sb="17" eb="19">
      <t>メンセキ</t>
    </rPh>
    <rPh sb="20" eb="22">
      <t>タンカ</t>
    </rPh>
    <rPh sb="23" eb="25">
      <t>ニュウリョク</t>
    </rPh>
    <phoneticPr fontId="6"/>
  </si>
  <si>
    <t>　　燃料費（軽油）、機械損料の工事する県における単価を入れる（O24、O25）</t>
    <rPh sb="2" eb="5">
      <t>ネンリョウヒ</t>
    </rPh>
    <rPh sb="6" eb="8">
      <t>ケイユ</t>
    </rPh>
    <rPh sb="10" eb="12">
      <t>キカイ</t>
    </rPh>
    <rPh sb="12" eb="14">
      <t>ソンリョウ</t>
    </rPh>
    <phoneticPr fontId="6"/>
  </si>
  <si>
    <t>・100L,150Lワークシートにおいて</t>
    <phoneticPr fontId="6"/>
  </si>
  <si>
    <t>・100L,150L～350L以上ワークシートにおいて</t>
    <rPh sb="15" eb="17">
      <t>イジョウ</t>
    </rPh>
    <phoneticPr fontId="6"/>
  </si>
  <si>
    <t>・労務単価ワークシートにおいて</t>
    <rPh sb="1" eb="3">
      <t>ロウム</t>
    </rPh>
    <rPh sb="3" eb="5">
      <t>タンカ</t>
    </rPh>
    <phoneticPr fontId="6"/>
  </si>
  <si>
    <t>・下記の背景が黄色の部分の入力</t>
    <rPh sb="1" eb="3">
      <t>カキ</t>
    </rPh>
    <rPh sb="4" eb="6">
      <t>ハイケイ</t>
    </rPh>
    <rPh sb="7" eb="9">
      <t>キイロ</t>
    </rPh>
    <rPh sb="10" eb="12">
      <t>ブブン</t>
    </rPh>
    <rPh sb="13" eb="15">
      <t>ニュウリョク</t>
    </rPh>
    <phoneticPr fontId="4"/>
  </si>
  <si>
    <t>㎡</t>
    <phoneticPr fontId="6"/>
  </si>
  <si>
    <t>0.8㎥</t>
    <phoneticPr fontId="6"/>
  </si>
  <si>
    <t>0.8㎥</t>
    <phoneticPr fontId="6"/>
  </si>
  <si>
    <t>1．代価①0.8㎥バックホウ</t>
    <rPh sb="2" eb="4">
      <t>ダイカ</t>
    </rPh>
    <phoneticPr fontId="6"/>
  </si>
  <si>
    <t>※燃料費数量積算基準の年度を入力する</t>
    <rPh sb="1" eb="4">
      <t>ネンリョウヒ</t>
    </rPh>
    <rPh sb="4" eb="6">
      <t>スウリョウ</t>
    </rPh>
    <rPh sb="6" eb="8">
      <t>セキサン</t>
    </rPh>
    <rPh sb="8" eb="10">
      <t>キジュン</t>
    </rPh>
    <rPh sb="11" eb="13">
      <t>ネンド</t>
    </rPh>
    <rPh sb="14" eb="16">
      <t>ニュウリョク</t>
    </rPh>
    <phoneticPr fontId="4"/>
  </si>
  <si>
    <t>50L</t>
    <phoneticPr fontId="6"/>
  </si>
  <si>
    <t>900L</t>
    <phoneticPr fontId="6"/>
  </si>
  <si>
    <t>1000L</t>
    <phoneticPr fontId="6"/>
  </si>
  <si>
    <t>小計</t>
    <rPh sb="0" eb="1">
      <t>ショウ</t>
    </rPh>
    <rPh sb="1" eb="2">
      <t>ケイ</t>
    </rPh>
    <phoneticPr fontId="6"/>
  </si>
  <si>
    <t>計①（材料費除く）</t>
    <rPh sb="0" eb="1">
      <t>ケイ</t>
    </rPh>
    <rPh sb="3" eb="6">
      <t>ザイリョウヒ</t>
    </rPh>
    <rPh sb="6" eb="7">
      <t>ノゾ</t>
    </rPh>
    <phoneticPr fontId="6"/>
  </si>
  <si>
    <t xml:space="preserve">	</t>
  </si>
  <si>
    <t>品　番</t>
    <rPh sb="0" eb="1">
      <t>ヒン</t>
    </rPh>
    <rPh sb="2" eb="3">
      <t>バン</t>
    </rPh>
    <phoneticPr fontId="6"/>
  </si>
  <si>
    <t>施工単価</t>
    <rPh sb="0" eb="2">
      <t>セコウ</t>
    </rPh>
    <rPh sb="2" eb="4">
      <t>タンカ</t>
    </rPh>
    <phoneticPr fontId="6"/>
  </si>
  <si>
    <t>パラリンク（マットレス）敷設工費用内訳</t>
    <rPh sb="12" eb="14">
      <t>フセツ</t>
    </rPh>
    <rPh sb="14" eb="15">
      <t>コウ</t>
    </rPh>
    <rPh sb="15" eb="16">
      <t>ヒ</t>
    </rPh>
    <rPh sb="16" eb="17">
      <t>ヨウ</t>
    </rPh>
    <rPh sb="17" eb="19">
      <t>ウチワケ</t>
    </rPh>
    <phoneticPr fontId="6"/>
  </si>
  <si>
    <t>50L-200L時　※マットレス時不要</t>
    <rPh sb="8" eb="9">
      <t>トキ</t>
    </rPh>
    <rPh sb="16" eb="17">
      <t>ジ</t>
    </rPh>
    <rPh sb="17" eb="19">
      <t>フヨウ</t>
    </rPh>
    <phoneticPr fontId="6"/>
  </si>
  <si>
    <t>250L-300L時　※マットレス時不要</t>
    <rPh sb="9" eb="10">
      <t>トキ</t>
    </rPh>
    <phoneticPr fontId="6"/>
  </si>
  <si>
    <t>接続金物については、現行品番50L、100L、150L、200L、250L、300Lの時実施しているが、</t>
    <rPh sb="0" eb="2">
      <t>セツゾク</t>
    </rPh>
    <rPh sb="2" eb="4">
      <t>カナモノ</t>
    </rPh>
    <rPh sb="10" eb="12">
      <t>ゲンコウ</t>
    </rPh>
    <rPh sb="12" eb="14">
      <t>ヒンバン</t>
    </rPh>
    <rPh sb="43" eb="44">
      <t>トキ</t>
    </rPh>
    <rPh sb="44" eb="46">
      <t>ジッシ</t>
    </rPh>
    <phoneticPr fontId="6"/>
  </si>
  <si>
    <t>マットレスの場合は1枚当たりの長さが短いため、接続金物は使用しない。</t>
    <rPh sb="6" eb="8">
      <t>バアイ</t>
    </rPh>
    <rPh sb="10" eb="11">
      <t>マイ</t>
    </rPh>
    <rPh sb="11" eb="12">
      <t>ア</t>
    </rPh>
    <rPh sb="15" eb="16">
      <t>ナガ</t>
    </rPh>
    <rPh sb="18" eb="19">
      <t>ミジカ</t>
    </rPh>
    <rPh sb="23" eb="25">
      <t>セツゾク</t>
    </rPh>
    <rPh sb="25" eb="26">
      <t>カナ</t>
    </rPh>
    <rPh sb="26" eb="27">
      <t>モノ</t>
    </rPh>
    <rPh sb="28" eb="30">
      <t>シヨウ</t>
    </rPh>
    <phoneticPr fontId="6"/>
  </si>
  <si>
    <t>計①の3％</t>
    <rPh sb="0" eb="1">
      <t>ケイ</t>
    </rPh>
    <phoneticPr fontId="6"/>
  </si>
  <si>
    <t>雑品等</t>
    <rPh sb="0" eb="2">
      <t>ザッピン</t>
    </rPh>
    <rPh sb="2" eb="3">
      <t>トウ</t>
    </rPh>
    <phoneticPr fontId="6"/>
  </si>
  <si>
    <t>リース料</t>
    <rPh sb="3" eb="4">
      <t>リョウ</t>
    </rPh>
    <phoneticPr fontId="6"/>
  </si>
  <si>
    <t>１．パラリンク（マットレス）敷設費単価内訳（参考）</t>
    <rPh sb="14" eb="16">
      <t>フセツ</t>
    </rPh>
    <rPh sb="16" eb="17">
      <t>ヒ</t>
    </rPh>
    <rPh sb="17" eb="19">
      <t>タンカ</t>
    </rPh>
    <rPh sb="19" eb="21">
      <t>ウチワケ</t>
    </rPh>
    <rPh sb="22" eb="24">
      <t>サンコウ</t>
    </rPh>
    <phoneticPr fontId="6"/>
  </si>
  <si>
    <t>３．パラリンク（マットレス）のロス率について</t>
    <rPh sb="17" eb="18">
      <t>リツ</t>
    </rPh>
    <phoneticPr fontId="6"/>
  </si>
  <si>
    <t>　・パラリンク幅（構造物の延長）方向　　…　　5％（縦帯１帯分を重ね合せる）</t>
    <phoneticPr fontId="6"/>
  </si>
  <si>
    <t>　・パラリンク長さ（構造物の横断）方向　…　10％</t>
    <phoneticPr fontId="6"/>
  </si>
  <si>
    <t>　パラリンクマットレス工法は、表層処理工法の一つで、支持力が不足する基礎地盤の表層または地中構造物の基礎の下にパラリンクと中詰材（砕石など）を用いて立体的かつ盤状に組み立てた構造体（マットレス構造体）を設置することにより，盤状で剛性のある構造体を形成し、上部の構造物の荷重の分散およびマットレス構造体内のせん断抵抗を発揮させることにより基礎地盤を補強する工法である。
　そのため、パラリンクは軟弱地盤上に設置することが主であり、パラリンクを敷設後、中詰材の撒き出し・転圧を行うとめり込みが起こる。また、掘削が垂直に掘れない場合、側面にある程度傾斜をつけてマットレスを構築する。以上より、出来形を満足させるため、以下のロスを見込む。
　</t>
    <rPh sb="210" eb="211">
      <t>オモ</t>
    </rPh>
    <rPh sb="221" eb="223">
      <t>フセツ</t>
    </rPh>
    <rPh sb="223" eb="224">
      <t>ゴ</t>
    </rPh>
    <rPh sb="225" eb="226">
      <t>ナカ</t>
    </rPh>
    <rPh sb="226" eb="227">
      <t>ヅメ</t>
    </rPh>
    <rPh sb="227" eb="228">
      <t>ザイ</t>
    </rPh>
    <rPh sb="237" eb="238">
      <t>オコナ</t>
    </rPh>
    <rPh sb="242" eb="243">
      <t>コ</t>
    </rPh>
    <rPh sb="245" eb="246">
      <t>オ</t>
    </rPh>
    <rPh sb="252" eb="254">
      <t>クッサク</t>
    </rPh>
    <rPh sb="255" eb="257">
      <t>スイチョク</t>
    </rPh>
    <rPh sb="258" eb="259">
      <t>ホ</t>
    </rPh>
    <rPh sb="262" eb="264">
      <t>バアイ</t>
    </rPh>
    <rPh sb="265" eb="267">
      <t>ソクメン</t>
    </rPh>
    <rPh sb="270" eb="272">
      <t>テイド</t>
    </rPh>
    <rPh sb="272" eb="274">
      <t>ケイシャ</t>
    </rPh>
    <rPh sb="284" eb="286">
      <t>コウチク</t>
    </rPh>
    <rPh sb="289" eb="291">
      <t>イジョウ</t>
    </rPh>
    <rPh sb="294" eb="297">
      <t>デキガタ</t>
    </rPh>
    <rPh sb="298" eb="300">
      <t>マンゾク</t>
    </rPh>
    <rPh sb="306" eb="308">
      <t>イカ</t>
    </rPh>
    <rPh sb="312" eb="314">
      <t>ミコ</t>
    </rPh>
    <phoneticPr fontId="6"/>
  </si>
  <si>
    <t>図－マットレス概要図</t>
    <rPh sb="0" eb="1">
      <t>ズ</t>
    </rPh>
    <rPh sb="7" eb="9">
      <t>ガイヨウ</t>
    </rPh>
    <rPh sb="9" eb="10">
      <t>ズ</t>
    </rPh>
    <phoneticPr fontId="6"/>
  </si>
  <si>
    <t>※本表には、中詰め砕石の材料費、撒き出し及び転圧等の土工費は含んでおりませんので、</t>
    <rPh sb="1" eb="2">
      <t>ホン</t>
    </rPh>
    <rPh sb="2" eb="3">
      <t>ヒョウ</t>
    </rPh>
    <rPh sb="6" eb="7">
      <t>ナカ</t>
    </rPh>
    <rPh sb="7" eb="8">
      <t>ヅ</t>
    </rPh>
    <rPh sb="9" eb="11">
      <t>サイセキ</t>
    </rPh>
    <rPh sb="12" eb="15">
      <t>ザイリョウヒ</t>
    </rPh>
    <rPh sb="16" eb="17">
      <t>マ</t>
    </rPh>
    <rPh sb="18" eb="19">
      <t>ダ</t>
    </rPh>
    <rPh sb="20" eb="21">
      <t>オヨ</t>
    </rPh>
    <rPh sb="22" eb="23">
      <t>テン</t>
    </rPh>
    <rPh sb="23" eb="24">
      <t>アツ</t>
    </rPh>
    <rPh sb="24" eb="25">
      <t>トウ</t>
    </rPh>
    <rPh sb="26" eb="27">
      <t>ド</t>
    </rPh>
    <rPh sb="27" eb="28">
      <t>コウ</t>
    </rPh>
    <rPh sb="28" eb="29">
      <t>ヒ</t>
    </rPh>
    <rPh sb="30" eb="31">
      <t>フク</t>
    </rPh>
    <phoneticPr fontId="2"/>
  </si>
  <si>
    <t>別途ご積算下さい。</t>
    <phoneticPr fontId="2"/>
  </si>
  <si>
    <t>※中詰め材は砕石（C-40）が好ましい。再生砕石の場合は品質のバラツキがあるため、注意を</t>
    <rPh sb="1" eb="2">
      <t>ナカ</t>
    </rPh>
    <rPh sb="2" eb="3">
      <t>ヅ</t>
    </rPh>
    <rPh sb="4" eb="5">
      <t>ザイ</t>
    </rPh>
    <rPh sb="6" eb="8">
      <t>サイセキ</t>
    </rPh>
    <rPh sb="15" eb="16">
      <t>コノ</t>
    </rPh>
    <rPh sb="20" eb="22">
      <t>サイセイ</t>
    </rPh>
    <rPh sb="22" eb="24">
      <t>サイセキ</t>
    </rPh>
    <rPh sb="25" eb="27">
      <t>バアイ</t>
    </rPh>
    <rPh sb="28" eb="30">
      <t>ヒンシツ</t>
    </rPh>
    <rPh sb="41" eb="43">
      <t>チュウイ</t>
    </rPh>
    <phoneticPr fontId="6"/>
  </si>
  <si>
    <t>要する。</t>
    <phoneticPr fontId="6"/>
  </si>
  <si>
    <t>※燃料費単価の年度を入力する</t>
    <rPh sb="1" eb="4">
      <t>ネンリョウヒ</t>
    </rPh>
    <rPh sb="4" eb="6">
      <t>タンカ</t>
    </rPh>
    <rPh sb="7" eb="9">
      <t>ネンド</t>
    </rPh>
    <rPh sb="10" eb="12">
      <t>ニュウリョク</t>
    </rPh>
    <phoneticPr fontId="4"/>
  </si>
  <si>
    <t>※機械損料単価の年度を入力する</t>
    <phoneticPr fontId="4"/>
  </si>
  <si>
    <t>労務単価…</t>
    <phoneticPr fontId="6"/>
  </si>
  <si>
    <t>註：</t>
    <rPh sb="0" eb="1">
      <t>チュウ</t>
    </rPh>
    <phoneticPr fontId="6"/>
  </si>
  <si>
    <t>燃料費数量…</t>
    <phoneticPr fontId="6"/>
  </si>
  <si>
    <t xml:space="preserve">　　　　 </t>
    <phoneticPr fontId="6"/>
  </si>
  <si>
    <t>燃料費単価…</t>
    <phoneticPr fontId="6"/>
  </si>
  <si>
    <t>機械損料単価…</t>
    <phoneticPr fontId="6"/>
  </si>
  <si>
    <t>運転１日当たり単価表</t>
    <rPh sb="0" eb="2">
      <t>ウンテン</t>
    </rPh>
    <rPh sb="3" eb="4">
      <t>ニチ</t>
    </rPh>
    <rPh sb="4" eb="5">
      <t>ア</t>
    </rPh>
    <rPh sb="7" eb="9">
      <t>タンカ</t>
    </rPh>
    <rPh sb="9" eb="10">
      <t>ヒョウ</t>
    </rPh>
    <phoneticPr fontId="6"/>
  </si>
  <si>
    <t>代価①バックホウ　クローラ型　クレーン機能付　2.9t吊　山積0.8㎥</t>
    <rPh sb="0" eb="2">
      <t>ダイカ</t>
    </rPh>
    <phoneticPr fontId="6"/>
  </si>
  <si>
    <t>運転手（特殊）</t>
    <rPh sb="0" eb="3">
      <t>ウンテンシュ</t>
    </rPh>
    <rPh sb="4" eb="6">
      <t>トクシュ</t>
    </rPh>
    <phoneticPr fontId="6"/>
  </si>
  <si>
    <t>燃料費</t>
    <rPh sb="0" eb="1">
      <t>ネン</t>
    </rPh>
    <rPh sb="1" eb="2">
      <t>リョウ</t>
    </rPh>
    <rPh sb="2" eb="3">
      <t>ヒ</t>
    </rPh>
    <phoneticPr fontId="6"/>
  </si>
  <si>
    <t>諸雑費</t>
    <rPh sb="0" eb="1">
      <t>ショ</t>
    </rPh>
    <rPh sb="1" eb="3">
      <t>ザッピ</t>
    </rPh>
    <phoneticPr fontId="6"/>
  </si>
  <si>
    <t>小型ローリー</t>
    <rPh sb="0" eb="2">
      <t>コガタ</t>
    </rPh>
    <phoneticPr fontId="6"/>
  </si>
  <si>
    <t>建設物価機械賃料</t>
    <rPh sb="0" eb="2">
      <t>ケンセツ</t>
    </rPh>
    <rPh sb="2" eb="4">
      <t>ブッカ</t>
    </rPh>
    <rPh sb="4" eb="6">
      <t>キカイ</t>
    </rPh>
    <rPh sb="6" eb="8">
      <t>チンリョウ</t>
    </rPh>
    <phoneticPr fontId="6"/>
  </si>
  <si>
    <t>0.4本／㎡</t>
    <rPh sb="3" eb="4">
      <t>ホン</t>
    </rPh>
    <phoneticPr fontId="6"/>
  </si>
  <si>
    <t>〃</t>
    <phoneticPr fontId="6"/>
  </si>
  <si>
    <t>ロス15%</t>
    <phoneticPr fontId="6"/>
  </si>
  <si>
    <t>〃</t>
    <phoneticPr fontId="6"/>
  </si>
  <si>
    <t>　　MacTex（不織布）</t>
    <rPh sb="9" eb="12">
      <t>フショクフ</t>
    </rPh>
    <phoneticPr fontId="6"/>
  </si>
  <si>
    <t>※パラリンクの数量が1,000㎡を切る場合、加工費と運賃が別途かかります。</t>
    <rPh sb="7" eb="9">
      <t>スウリョウ</t>
    </rPh>
    <rPh sb="17" eb="18">
      <t>キ</t>
    </rPh>
    <rPh sb="19" eb="21">
      <t>バアイ</t>
    </rPh>
    <rPh sb="22" eb="25">
      <t>カコウヒ</t>
    </rPh>
    <rPh sb="26" eb="28">
      <t>ウンチン</t>
    </rPh>
    <rPh sb="29" eb="31">
      <t>ベット</t>
    </rPh>
    <phoneticPr fontId="2"/>
  </si>
  <si>
    <t>ロス20%</t>
    <phoneticPr fontId="6"/>
  </si>
  <si>
    <t>タイプ1</t>
    <phoneticPr fontId="6"/>
  </si>
  <si>
    <t>タイプ2</t>
    <phoneticPr fontId="6"/>
  </si>
  <si>
    <t>４．パラリンク加工費</t>
    <rPh sb="7" eb="10">
      <t>カコウヒ</t>
    </rPh>
    <phoneticPr fontId="6"/>
  </si>
  <si>
    <r>
      <t>５．</t>
    </r>
    <r>
      <rPr>
        <sz val="10.5"/>
        <rFont val="ＭＳ Ｐゴシック"/>
        <family val="3"/>
        <charset val="128"/>
      </rPr>
      <t>出荷運賃（千葉倉庫）</t>
    </r>
    <rPh sb="2" eb="4">
      <t>シュッカ</t>
    </rPh>
    <rPh sb="4" eb="6">
      <t>ウンチン</t>
    </rPh>
    <rPh sb="7" eb="9">
      <t>チバ</t>
    </rPh>
    <rPh sb="9" eb="11">
      <t>ソウコ</t>
    </rPh>
    <phoneticPr fontId="6"/>
  </si>
  <si>
    <t>N 18.1</t>
    <phoneticPr fontId="6"/>
  </si>
  <si>
    <t>1,000㎡未満の場合</t>
    <rPh sb="6" eb="8">
      <t>ミマン</t>
    </rPh>
    <rPh sb="9" eb="11">
      <t>バアイ</t>
    </rPh>
    <phoneticPr fontId="6"/>
  </si>
  <si>
    <t>50L</t>
    <phoneticPr fontId="6"/>
  </si>
  <si>
    <t>100L</t>
    <phoneticPr fontId="6"/>
  </si>
  <si>
    <t>250L</t>
    <phoneticPr fontId="6"/>
  </si>
  <si>
    <t>300L</t>
    <phoneticPr fontId="6"/>
  </si>
  <si>
    <t>４．不織布（マットレス）のロス率について</t>
    <rPh sb="2" eb="5">
      <t>フショクフ</t>
    </rPh>
    <rPh sb="15" eb="16">
      <t>リツ</t>
    </rPh>
    <phoneticPr fontId="6"/>
  </si>
  <si>
    <t>　・不織布幅（構造物の延長）方向　　…　　5％（10cm程度）</t>
    <rPh sb="2" eb="5">
      <t>フショクフ</t>
    </rPh>
    <rPh sb="28" eb="30">
      <t>テイド</t>
    </rPh>
    <phoneticPr fontId="6"/>
  </si>
  <si>
    <t>　・不織布長さ（構造物の横断）方向　…　15％（片側7.5％程度）</t>
    <rPh sb="2" eb="5">
      <t>フショクフ</t>
    </rPh>
    <rPh sb="24" eb="26">
      <t>カタガワ</t>
    </rPh>
    <rPh sb="30" eb="32">
      <t>テイド</t>
    </rPh>
    <phoneticPr fontId="6"/>
  </si>
  <si>
    <t>　マットレスにおいて不織布は、中詰材のめり込み防止のため、底面と側方部に設置する。</t>
    <rPh sb="10" eb="13">
      <t>フショクフ</t>
    </rPh>
    <rPh sb="15" eb="16">
      <t>ナカ</t>
    </rPh>
    <rPh sb="16" eb="17">
      <t>ヅメ</t>
    </rPh>
    <rPh sb="17" eb="18">
      <t>ザイ</t>
    </rPh>
    <rPh sb="21" eb="22">
      <t>コ</t>
    </rPh>
    <rPh sb="23" eb="25">
      <t>ボウシ</t>
    </rPh>
    <rPh sb="29" eb="31">
      <t>テイメン</t>
    </rPh>
    <rPh sb="32" eb="33">
      <t>ソク</t>
    </rPh>
    <rPh sb="33" eb="34">
      <t>ホウ</t>
    </rPh>
    <rPh sb="34" eb="35">
      <t>ブ</t>
    </rPh>
    <rPh sb="36" eb="38">
      <t>セッチ</t>
    </rPh>
    <phoneticPr fontId="6"/>
  </si>
  <si>
    <t>施工時において、側方部は中詰材撒き出し時に引きずられるのを防ぐため外側に余分が必要である。</t>
    <rPh sb="0" eb="2">
      <t>セコウ</t>
    </rPh>
    <rPh sb="2" eb="3">
      <t>ジ</t>
    </rPh>
    <rPh sb="8" eb="9">
      <t>ソク</t>
    </rPh>
    <rPh sb="9" eb="10">
      <t>ホウ</t>
    </rPh>
    <rPh sb="10" eb="11">
      <t>ブ</t>
    </rPh>
    <rPh sb="12" eb="13">
      <t>ナカ</t>
    </rPh>
    <rPh sb="13" eb="14">
      <t>ヅメ</t>
    </rPh>
    <rPh sb="14" eb="15">
      <t>ザイ</t>
    </rPh>
    <rPh sb="15" eb="16">
      <t>マ</t>
    </rPh>
    <rPh sb="17" eb="18">
      <t>ダ</t>
    </rPh>
    <rPh sb="19" eb="20">
      <t>ジ</t>
    </rPh>
    <rPh sb="21" eb="22">
      <t>ヒ</t>
    </rPh>
    <rPh sb="29" eb="30">
      <t>フセ</t>
    </rPh>
    <rPh sb="33" eb="35">
      <t>ソトガワ</t>
    </rPh>
    <rPh sb="36" eb="38">
      <t>ヨブン</t>
    </rPh>
    <rPh sb="39" eb="41">
      <t>ヒツヨウ</t>
    </rPh>
    <phoneticPr fontId="6"/>
  </si>
  <si>
    <t>また、軟弱地盤のため、隣り合う部分は重ね合せを行うため、以下のロスを見込む。</t>
    <rPh sb="3" eb="5">
      <t>ナンジャク</t>
    </rPh>
    <rPh sb="5" eb="7">
      <t>ジバン</t>
    </rPh>
    <rPh sb="11" eb="12">
      <t>トナ</t>
    </rPh>
    <rPh sb="13" eb="14">
      <t>ア</t>
    </rPh>
    <rPh sb="15" eb="17">
      <t>ブブン</t>
    </rPh>
    <rPh sb="18" eb="19">
      <t>カサ</t>
    </rPh>
    <rPh sb="20" eb="21">
      <t>アワ</t>
    </rPh>
    <rPh sb="23" eb="24">
      <t>オコナ</t>
    </rPh>
    <rPh sb="28" eb="30">
      <t>イカ</t>
    </rPh>
    <rPh sb="34" eb="36">
      <t>ミコ</t>
    </rPh>
    <phoneticPr fontId="6"/>
  </si>
  <si>
    <t>図－不織布施工時概念図</t>
    <rPh sb="0" eb="1">
      <t>ズ</t>
    </rPh>
    <rPh sb="2" eb="5">
      <t>フショクフ</t>
    </rPh>
    <rPh sb="5" eb="7">
      <t>セコウ</t>
    </rPh>
    <rPh sb="7" eb="8">
      <t>ジ</t>
    </rPh>
    <rPh sb="8" eb="11">
      <t>ガイネンズ</t>
    </rPh>
    <phoneticPr fontId="6"/>
  </si>
  <si>
    <t>　　 　　排出ガス対策型（第２次基準値）</t>
    <phoneticPr fontId="6"/>
  </si>
  <si>
    <t>ℓ</t>
    <phoneticPr fontId="6"/>
  </si>
  <si>
    <t>３．不織布（マットレス）敷設工1㎡当りの歩掛り</t>
    <rPh sb="2" eb="5">
      <t>フショクフ</t>
    </rPh>
    <rPh sb="12" eb="14">
      <t>フセツ</t>
    </rPh>
    <rPh sb="14" eb="15">
      <t>コウ</t>
    </rPh>
    <rPh sb="17" eb="18">
      <t>アタ</t>
    </rPh>
    <rPh sb="20" eb="21">
      <t>ブ</t>
    </rPh>
    <rPh sb="21" eb="22">
      <t>ガカ</t>
    </rPh>
    <phoneticPr fontId="6"/>
  </si>
  <si>
    <t>500㎡当り</t>
    <phoneticPr fontId="6"/>
  </si>
  <si>
    <t>※パラリンク（マットレス）敷設工500㎡当りの歩掛り</t>
    <rPh sb="13" eb="15">
      <t>フセツ</t>
    </rPh>
    <rPh sb="15" eb="16">
      <t>コウ</t>
    </rPh>
    <rPh sb="20" eb="21">
      <t>アタ</t>
    </rPh>
    <rPh sb="23" eb="24">
      <t>ブ</t>
    </rPh>
    <rPh sb="24" eb="25">
      <t>ガカ</t>
    </rPh>
    <phoneticPr fontId="6"/>
  </si>
  <si>
    <t>0.008人/㎡</t>
  </si>
  <si>
    <t>代価②ラフテレーンクレーン　油圧伸縮ジブ型 　4.9ｔ吊</t>
    <rPh sb="0" eb="2">
      <t>ダイカ</t>
    </rPh>
    <rPh sb="14" eb="16">
      <t>ユアツ</t>
    </rPh>
    <rPh sb="16" eb="18">
      <t>シンシュク</t>
    </rPh>
    <rPh sb="20" eb="21">
      <t>ガタ</t>
    </rPh>
    <phoneticPr fontId="6"/>
  </si>
  <si>
    <t>　ラフテレーンクレーン（荷卸）</t>
    <rPh sb="12" eb="13">
      <t>ニ</t>
    </rPh>
    <rPh sb="13" eb="14">
      <t>オロシ</t>
    </rPh>
    <phoneticPr fontId="6"/>
  </si>
  <si>
    <t>油圧4.9ｔ吊</t>
    <rPh sb="0" eb="2">
      <t>ユアツ</t>
    </rPh>
    <rPh sb="6" eb="7">
      <t>ツリ</t>
    </rPh>
    <phoneticPr fontId="6"/>
  </si>
  <si>
    <t>油圧4.9ｔ吊</t>
    <rPh sb="6" eb="7">
      <t>ツリ</t>
    </rPh>
    <phoneticPr fontId="6"/>
  </si>
  <si>
    <t>ラフテレーンクレーン賃料の地方の選択</t>
    <rPh sb="10" eb="12">
      <t>チンリョウ</t>
    </rPh>
    <rPh sb="13" eb="15">
      <t>チホウ</t>
    </rPh>
    <rPh sb="16" eb="18">
      <t>センタク</t>
    </rPh>
    <phoneticPr fontId="4"/>
  </si>
  <si>
    <t>ラフテレーンクレーン賃料</t>
    <rPh sb="10" eb="12">
      <t>チンリョウ</t>
    </rPh>
    <phoneticPr fontId="6"/>
  </si>
  <si>
    <t>市町村</t>
    <rPh sb="0" eb="3">
      <t>シチョウソン</t>
    </rPh>
    <phoneticPr fontId="6"/>
  </si>
  <si>
    <t>札幌</t>
    <rPh sb="0" eb="2">
      <t>サッポロ</t>
    </rPh>
    <phoneticPr fontId="22"/>
  </si>
  <si>
    <t>函館</t>
    <rPh sb="0" eb="2">
      <t>ハコダテ</t>
    </rPh>
    <phoneticPr fontId="22"/>
  </si>
  <si>
    <t>室蘭</t>
    <rPh sb="0" eb="2">
      <t>ムロラン</t>
    </rPh>
    <phoneticPr fontId="22"/>
  </si>
  <si>
    <t>旭川</t>
    <rPh sb="0" eb="2">
      <t>アサヒカワ</t>
    </rPh>
    <phoneticPr fontId="22"/>
  </si>
  <si>
    <t>帯広</t>
    <rPh sb="0" eb="2">
      <t>オビヒロ</t>
    </rPh>
    <phoneticPr fontId="22"/>
  </si>
  <si>
    <t>釧路</t>
    <rPh sb="0" eb="2">
      <t>クシロ</t>
    </rPh>
    <phoneticPr fontId="22"/>
  </si>
  <si>
    <t>青森</t>
    <rPh sb="0" eb="2">
      <t>アオモリ</t>
    </rPh>
    <phoneticPr fontId="22"/>
  </si>
  <si>
    <t>盛岡</t>
    <rPh sb="0" eb="2">
      <t>モリオカ</t>
    </rPh>
    <phoneticPr fontId="22"/>
  </si>
  <si>
    <t>仙台</t>
    <rPh sb="0" eb="2">
      <t>センダイ</t>
    </rPh>
    <phoneticPr fontId="22"/>
  </si>
  <si>
    <t>秋田</t>
    <rPh sb="0" eb="2">
      <t>アキタ</t>
    </rPh>
    <phoneticPr fontId="22"/>
  </si>
  <si>
    <t>山形</t>
    <rPh sb="0" eb="2">
      <t>ヤマガタ</t>
    </rPh>
    <phoneticPr fontId="22"/>
  </si>
  <si>
    <t>福島</t>
    <rPh sb="0" eb="2">
      <t>フクシマ</t>
    </rPh>
    <phoneticPr fontId="22"/>
  </si>
  <si>
    <t>水戸</t>
    <rPh sb="0" eb="2">
      <t>ミト</t>
    </rPh>
    <phoneticPr fontId="22"/>
  </si>
  <si>
    <t>宇都宮</t>
    <rPh sb="0" eb="3">
      <t>ウツノミヤ</t>
    </rPh>
    <phoneticPr fontId="22"/>
  </si>
  <si>
    <t>前橋</t>
    <rPh sb="0" eb="2">
      <t>マエバシ</t>
    </rPh>
    <phoneticPr fontId="22"/>
  </si>
  <si>
    <t>さいたま</t>
    <phoneticPr fontId="22"/>
  </si>
  <si>
    <t>千葉</t>
    <rPh sb="0" eb="2">
      <t>チバ</t>
    </rPh>
    <phoneticPr fontId="22"/>
  </si>
  <si>
    <t>東京</t>
    <rPh sb="0" eb="2">
      <t>トウキョウ</t>
    </rPh>
    <phoneticPr fontId="22"/>
  </si>
  <si>
    <t>横浜</t>
    <rPh sb="0" eb="2">
      <t>ヨコハマ</t>
    </rPh>
    <phoneticPr fontId="22"/>
  </si>
  <si>
    <t>甲府</t>
    <rPh sb="0" eb="2">
      <t>コウフ</t>
    </rPh>
    <phoneticPr fontId="22"/>
  </si>
  <si>
    <t>金沢</t>
    <rPh sb="0" eb="2">
      <t>カナザワ</t>
    </rPh>
    <phoneticPr fontId="22"/>
  </si>
  <si>
    <t>岐阜</t>
    <rPh sb="0" eb="2">
      <t>ギフ</t>
    </rPh>
    <phoneticPr fontId="22"/>
  </si>
  <si>
    <t>静岡</t>
    <rPh sb="0" eb="2">
      <t>シズオカ</t>
    </rPh>
    <phoneticPr fontId="22"/>
  </si>
  <si>
    <t>名古屋</t>
    <rPh sb="0" eb="3">
      <t>ナゴヤ</t>
    </rPh>
    <phoneticPr fontId="22"/>
  </si>
  <si>
    <t>津</t>
    <rPh sb="0" eb="1">
      <t>ツ</t>
    </rPh>
    <phoneticPr fontId="22"/>
  </si>
  <si>
    <t>福井</t>
    <rPh sb="0" eb="2">
      <t>フクイ</t>
    </rPh>
    <phoneticPr fontId="22"/>
  </si>
  <si>
    <t>大津</t>
    <rPh sb="0" eb="2">
      <t>オオツ</t>
    </rPh>
    <phoneticPr fontId="22"/>
  </si>
  <si>
    <t>京都</t>
    <rPh sb="0" eb="2">
      <t>キョウト</t>
    </rPh>
    <phoneticPr fontId="22"/>
  </si>
  <si>
    <t>大阪</t>
    <rPh sb="0" eb="2">
      <t>オオサカ</t>
    </rPh>
    <phoneticPr fontId="22"/>
  </si>
  <si>
    <t>神戸</t>
    <rPh sb="0" eb="2">
      <t>コウベ</t>
    </rPh>
    <phoneticPr fontId="22"/>
  </si>
  <si>
    <t>奈良</t>
    <rPh sb="0" eb="2">
      <t>ナラ</t>
    </rPh>
    <phoneticPr fontId="22"/>
  </si>
  <si>
    <t>和歌山</t>
    <rPh sb="0" eb="3">
      <t>ワカヤマ</t>
    </rPh>
    <phoneticPr fontId="22"/>
  </si>
  <si>
    <t>鳥取</t>
    <rPh sb="0" eb="2">
      <t>トットリ</t>
    </rPh>
    <phoneticPr fontId="22"/>
  </si>
  <si>
    <t>松江</t>
    <rPh sb="0" eb="2">
      <t>マツエ</t>
    </rPh>
    <phoneticPr fontId="22"/>
  </si>
  <si>
    <t>高松</t>
    <rPh sb="0" eb="2">
      <t>タカマツ</t>
    </rPh>
    <phoneticPr fontId="22"/>
  </si>
  <si>
    <t>松山</t>
    <rPh sb="0" eb="2">
      <t>マツヤマ</t>
    </rPh>
    <phoneticPr fontId="22"/>
  </si>
  <si>
    <t>高知</t>
    <rPh sb="0" eb="2">
      <t>コウチ</t>
    </rPh>
    <phoneticPr fontId="22"/>
  </si>
  <si>
    <t>那覇</t>
    <rPh sb="0" eb="2">
      <t>ナハ</t>
    </rPh>
    <phoneticPr fontId="22"/>
  </si>
  <si>
    <t>燃料費</t>
    <rPh sb="0" eb="3">
      <t>ネンリョウヒ</t>
    </rPh>
    <phoneticPr fontId="6"/>
  </si>
  <si>
    <t>さいたま</t>
  </si>
  <si>
    <t>令和6年度機械等損料表</t>
    <rPh sb="0" eb="2">
      <t>レイワ</t>
    </rPh>
    <phoneticPr fontId="4"/>
  </si>
  <si>
    <t>令和7年4月建設物価価格</t>
    <rPh sb="0" eb="2">
      <t>レイワ</t>
    </rPh>
    <rPh sb="3" eb="4">
      <t>ネン</t>
    </rPh>
    <rPh sb="5" eb="6">
      <t>ガツ</t>
    </rPh>
    <rPh sb="6" eb="8">
      <t>ケンセツ</t>
    </rPh>
    <rPh sb="8" eb="10">
      <t>ブッカ</t>
    </rPh>
    <rPh sb="10" eb="12">
      <t>カカク</t>
    </rPh>
    <phoneticPr fontId="6"/>
  </si>
  <si>
    <t>2025年4月　P809</t>
    <rPh sb="4" eb="5">
      <t>ネン</t>
    </rPh>
    <rPh sb="6" eb="7">
      <t>ガツ</t>
    </rPh>
    <phoneticPr fontId="6"/>
  </si>
  <si>
    <t>令和7年3月公共工事設計労務単価</t>
    <rPh sb="0" eb="2">
      <t>レイワ</t>
    </rPh>
    <rPh sb="3" eb="4">
      <t>ネン</t>
    </rPh>
    <rPh sb="4" eb="5">
      <t>レイネン</t>
    </rPh>
    <rPh sb="5" eb="6">
      <t>ガツ</t>
    </rPh>
    <rPh sb="6" eb="8">
      <t>コウキョウ</t>
    </rPh>
    <rPh sb="8" eb="10">
      <t>コウジ</t>
    </rPh>
    <rPh sb="10" eb="12">
      <t>セッケイ</t>
    </rPh>
    <rPh sb="12" eb="14">
      <t>ロウム</t>
    </rPh>
    <rPh sb="14" eb="16">
      <t>タンカ</t>
    </rPh>
    <phoneticPr fontId="6"/>
  </si>
  <si>
    <t>令和7年3月</t>
    <rPh sb="0" eb="2">
      <t>レイワ</t>
    </rPh>
    <rPh sb="3" eb="4">
      <t>ネン</t>
    </rPh>
    <rPh sb="5" eb="6">
      <t>ガツ</t>
    </rPh>
    <phoneticPr fontId="4"/>
  </si>
  <si>
    <t>令和6年度国土交通省土木工事積算基準</t>
    <rPh sb="0" eb="2">
      <t>レイワ</t>
    </rPh>
    <rPh sb="3" eb="5">
      <t>ネンド</t>
    </rPh>
    <rPh sb="5" eb="7">
      <t>コクド</t>
    </rPh>
    <rPh sb="7" eb="10">
      <t>コウツウショウ</t>
    </rPh>
    <rPh sb="10" eb="12">
      <t>ドボク</t>
    </rPh>
    <rPh sb="12" eb="14">
      <t>コウジ</t>
    </rPh>
    <rPh sb="14" eb="16">
      <t>セキサン</t>
    </rPh>
    <rPh sb="16" eb="18">
      <t>キジュン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</si>
</sst>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0"/>
    <numFmt numFmtId="177" formatCode="#,##0_ "/>
    <numFmt numFmtId="178" formatCode="#,##0_);[Red]\(#,##0\)"/>
    <numFmt numFmtId="179" formatCode="0_ "/>
    <numFmt numFmtId="180" formatCode="&quot;パラリンクＬ敷設費用&quot;\ \ @\ "/>
    <numFmt numFmtId="181" formatCode="&quot;建設物価（平成24年7月）機械賃料&quot;\ @\ &quot;地区&quot;"/>
    <numFmt numFmtId="182" formatCode="#,##0.0_ "/>
    <numFmt numFmtId="183" formatCode="&quot;建設物価（令和6年4月）機械賃料&quot;\ @\ &quot;地区&quot;"/>
    <numFmt numFmtId="184" formatCode="&quot;R7年3月公共工事設計労務単価&quot;\ @\ "/>
    <numFmt numFmtId="185" formatCode="&quot;建設物価（令和7年3月）機械賃料&quot;\ @\ &quot;地区&quot;"/>
    <numFmt numFmtId="186" formatCode="&quot;建設物価（令和7年4月）燃料費&quot;\ @"/>
    <numFmt numFmtId="187" formatCode="&quot;建設物価（令和7年4月）移動式クレーン作業料金&quot;\ @\ &quot;地区&quot;"/>
  </numFmts>
  <fonts count="24">
    <font>
      <sz val="11"/>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1"/>
      <name val="明朝"/>
      <family val="1"/>
      <charset val="128"/>
    </font>
    <font>
      <sz val="12"/>
      <name val="ＭＳ Ｐゴシック"/>
      <family val="3"/>
      <charset val="128"/>
    </font>
    <font>
      <sz val="6"/>
      <name val="ＭＳ Ｐゴシック"/>
      <family val="3"/>
      <charset val="128"/>
    </font>
    <font>
      <sz val="10"/>
      <name val="Arial"/>
      <family val="2"/>
    </font>
    <font>
      <b/>
      <sz val="10"/>
      <name val="ＭＳ Ｐゴシック"/>
      <family val="3"/>
      <charset val="128"/>
    </font>
    <font>
      <b/>
      <sz val="9"/>
      <name val="ＭＳ Ｐゴシック"/>
      <family val="3"/>
      <charset val="128"/>
    </font>
    <font>
      <sz val="9"/>
      <name val="ＭＳ Ｐゴシック"/>
      <family val="3"/>
      <charset val="128"/>
    </font>
    <font>
      <b/>
      <sz val="9"/>
      <color indexed="81"/>
      <name val="ＭＳ Ｐゴシック"/>
      <family val="3"/>
      <charset val="128"/>
    </font>
    <font>
      <b/>
      <sz val="20"/>
      <name val="ＭＳ Ｐゴシック"/>
      <family val="3"/>
      <charset val="128"/>
    </font>
    <font>
      <sz val="8"/>
      <name val="ＭＳ Ｐゴシック"/>
      <family val="3"/>
      <charset val="128"/>
    </font>
    <font>
      <sz val="9"/>
      <color indexed="81"/>
      <name val="ＭＳ Ｐゴシック"/>
      <family val="3"/>
      <charset val="128"/>
    </font>
    <font>
      <sz val="11"/>
      <color indexed="10"/>
      <name val="ＭＳ Ｐゴシック"/>
      <family val="3"/>
      <charset val="128"/>
    </font>
    <font>
      <sz val="11"/>
      <name val="Arial"/>
      <family val="2"/>
    </font>
    <font>
      <sz val="11"/>
      <name val="ＭＳ Ｐゴシック"/>
      <family val="3"/>
      <charset val="128"/>
    </font>
    <font>
      <b/>
      <sz val="11"/>
      <color indexed="10"/>
      <name val="ＭＳ Ｐゴシック"/>
      <family val="3"/>
      <charset val="128"/>
    </font>
    <font>
      <sz val="10"/>
      <name val="ＭＳ Ｐゴシック"/>
      <family val="3"/>
      <charset val="128"/>
      <scheme val="minor"/>
    </font>
    <font>
      <b/>
      <sz val="14"/>
      <name val="ＭＳ Ｐゴシック"/>
      <family val="3"/>
      <charset val="128"/>
    </font>
    <font>
      <sz val="10.5"/>
      <name val="ＭＳ Ｐゴシック"/>
      <family val="3"/>
      <charset val="128"/>
    </font>
    <font>
      <sz val="6"/>
      <name val="Yu Gothic"/>
      <family val="2"/>
      <charset val="128"/>
    </font>
    <font>
      <sz val="11"/>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0" fontId="4" fillId="0" borderId="0"/>
    <xf numFmtId="0" fontId="2" fillId="0" borderId="0"/>
  </cellStyleXfs>
  <cellXfs count="162">
    <xf numFmtId="0" fontId="0" fillId="0" borderId="0" xfId="0"/>
    <xf numFmtId="0" fontId="7" fillId="0" borderId="0" xfId="0" applyFont="1" applyAlignment="1">
      <alignment vertical="center"/>
    </xf>
    <xf numFmtId="0" fontId="7"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0" applyFont="1" applyAlignment="1">
      <alignment vertical="center"/>
    </xf>
    <xf numFmtId="38" fontId="7" fillId="0" borderId="0" xfId="1" applyFont="1" applyAlignment="1">
      <alignment vertical="center"/>
    </xf>
    <xf numFmtId="38" fontId="7" fillId="0" borderId="0" xfId="1" applyFont="1" applyAlignme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lignment horizontal="center" vertical="center"/>
    </xf>
    <xf numFmtId="0" fontId="10" fillId="0" borderId="0" xfId="0" applyFont="1" applyAlignment="1">
      <alignment wrapText="1"/>
    </xf>
    <xf numFmtId="178" fontId="0" fillId="0" borderId="1" xfId="0" applyNumberFormat="1" applyBorder="1"/>
    <xf numFmtId="0" fontId="0" fillId="0" borderId="1" xfId="0" applyBorder="1" applyAlignment="1">
      <alignment horizontal="center" vertical="center"/>
    </xf>
    <xf numFmtId="38" fontId="2" fillId="0" borderId="1" xfId="1" applyFill="1" applyBorder="1" applyAlignment="1">
      <alignment vertical="center"/>
    </xf>
    <xf numFmtId="0" fontId="0" fillId="0" borderId="0" xfId="0" applyAlignment="1">
      <alignment horizontal="center" vertical="center"/>
    </xf>
    <xf numFmtId="0" fontId="0" fillId="0" borderId="2" xfId="0" applyBorder="1"/>
    <xf numFmtId="0" fontId="0" fillId="0" borderId="1" xfId="0" applyBorder="1"/>
    <xf numFmtId="177" fontId="0" fillId="0" borderId="1" xfId="0" applyNumberFormat="1" applyBorder="1"/>
    <xf numFmtId="0" fontId="1" fillId="0" borderId="0" xfId="0" applyFont="1"/>
    <xf numFmtId="38" fontId="0" fillId="0" borderId="1" xfId="1" applyFont="1" applyFill="1" applyBorder="1" applyAlignment="1">
      <alignment vertical="center"/>
    </xf>
    <xf numFmtId="5" fontId="0" fillId="0" borderId="1" xfId="0" applyNumberFormat="1" applyBorder="1" applyAlignment="1">
      <alignment horizontal="center" vertical="center"/>
    </xf>
    <xf numFmtId="0" fontId="7" fillId="0" borderId="1" xfId="2" applyFont="1" applyBorder="1" applyAlignment="1">
      <alignment horizontal="center" vertical="center"/>
    </xf>
    <xf numFmtId="0" fontId="16" fillId="0" borderId="0" xfId="2" applyFont="1" applyAlignment="1">
      <alignment vertical="center"/>
    </xf>
    <xf numFmtId="0" fontId="16" fillId="0" borderId="0" xfId="0" applyFont="1" applyAlignment="1">
      <alignment vertical="center"/>
    </xf>
    <xf numFmtId="180" fontId="9" fillId="0" borderId="0" xfId="0" applyNumberFormat="1" applyFont="1" applyAlignment="1">
      <alignment horizontal="left"/>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6" fillId="0" borderId="0" xfId="2" applyFont="1" applyAlignment="1">
      <alignment horizontal="right" vertical="center"/>
    </xf>
    <xf numFmtId="0" fontId="17" fillId="0" borderId="0" xfId="2" applyFont="1" applyAlignment="1">
      <alignment vertical="center"/>
    </xf>
    <xf numFmtId="0" fontId="17" fillId="0" borderId="0" xfId="2" applyFont="1" applyAlignment="1">
      <alignment horizontal="center" vertical="center"/>
    </xf>
    <xf numFmtId="176" fontId="16" fillId="0" borderId="0" xfId="0" applyNumberFormat="1" applyFont="1" applyAlignment="1">
      <alignment horizontal="right" vertical="center"/>
    </xf>
    <xf numFmtId="0" fontId="18" fillId="0" borderId="0" xfId="0" applyFont="1"/>
    <xf numFmtId="0" fontId="18" fillId="0" borderId="0" xfId="2" applyFont="1" applyAlignment="1">
      <alignment vertical="center"/>
    </xf>
    <xf numFmtId="0" fontId="0" fillId="0" borderId="0" xfId="2" applyFont="1" applyAlignment="1">
      <alignment horizontal="center" vertical="center"/>
    </xf>
    <xf numFmtId="0" fontId="5" fillId="2" borderId="0" xfId="0" applyFont="1" applyFill="1" applyAlignment="1">
      <alignment vertical="center"/>
    </xf>
    <xf numFmtId="0" fontId="15" fillId="0" borderId="0" xfId="0" applyFont="1"/>
    <xf numFmtId="0" fontId="15" fillId="0" borderId="0" xfId="2" applyFont="1" applyAlignment="1">
      <alignment vertical="center"/>
    </xf>
    <xf numFmtId="0" fontId="2" fillId="0" borderId="0" xfId="2" applyFont="1" applyAlignment="1">
      <alignment vertical="center"/>
    </xf>
    <xf numFmtId="0" fontId="17" fillId="2" borderId="0" xfId="0" applyFont="1" applyFill="1"/>
    <xf numFmtId="38" fontId="9" fillId="0" borderId="1" xfId="1" applyFont="1" applyFill="1" applyBorder="1" applyAlignment="1">
      <alignment horizontal="center" vertical="center"/>
    </xf>
    <xf numFmtId="0" fontId="2" fillId="0" borderId="3" xfId="0" applyFont="1" applyBorder="1"/>
    <xf numFmtId="3" fontId="7" fillId="0" borderId="0" xfId="0" applyNumberFormat="1" applyFont="1" applyAlignment="1">
      <alignment vertical="center"/>
    </xf>
    <xf numFmtId="0" fontId="0" fillId="2" borderId="0" xfId="0" applyFill="1" applyAlignment="1">
      <alignment horizontal="center" vertical="center"/>
    </xf>
    <xf numFmtId="0" fontId="0" fillId="3" borderId="1" xfId="0" applyFill="1" applyBorder="1" applyAlignment="1">
      <alignment horizontal="center" vertical="center"/>
    </xf>
    <xf numFmtId="5" fontId="0" fillId="3" borderId="1" xfId="0" applyNumberForma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8" fontId="0" fillId="0" borderId="0" xfId="1" applyFont="1" applyFill="1" applyBorder="1" applyAlignment="1">
      <alignment vertical="center"/>
    </xf>
    <xf numFmtId="0" fontId="0" fillId="0" borderId="0" xfId="2" applyFont="1" applyAlignment="1">
      <alignment vertical="center"/>
    </xf>
    <xf numFmtId="0" fontId="0" fillId="2" borderId="0" xfId="0" applyFill="1"/>
    <xf numFmtId="181" fontId="2" fillId="0" borderId="0" xfId="0" applyNumberFormat="1" applyFont="1" applyAlignment="1">
      <alignment horizontal="right" vertical="center"/>
    </xf>
    <xf numFmtId="0" fontId="19" fillId="4" borderId="0" xfId="0" applyFont="1" applyFill="1" applyAlignment="1">
      <alignment vertical="center"/>
    </xf>
    <xf numFmtId="0" fontId="12" fillId="0" borderId="0" xfId="0" applyFont="1"/>
    <xf numFmtId="0" fontId="0" fillId="0" borderId="8" xfId="0"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applyAlignment="1">
      <alignment horizontal="center"/>
    </xf>
    <xf numFmtId="178" fontId="0" fillId="0" borderId="1" xfId="1" applyNumberFormat="1" applyFont="1" applyFill="1" applyBorder="1" applyAlignment="1">
      <alignment vertical="center"/>
    </xf>
    <xf numFmtId="0" fontId="0" fillId="0" borderId="3" xfId="0" applyBorder="1"/>
    <xf numFmtId="0" fontId="0" fillId="0" borderId="16" xfId="0" applyBorder="1" applyAlignment="1">
      <alignment shrinkToFit="1"/>
    </xf>
    <xf numFmtId="0" fontId="0" fillId="0" borderId="17" xfId="0" applyBorder="1"/>
    <xf numFmtId="0" fontId="0" fillId="0" borderId="18" xfId="0" applyBorder="1"/>
    <xf numFmtId="0" fontId="0" fillId="0" borderId="19" xfId="0" applyBorder="1"/>
    <xf numFmtId="0" fontId="0" fillId="0" borderId="20" xfId="0" applyBorder="1"/>
    <xf numFmtId="177" fontId="0" fillId="0" borderId="20" xfId="0" applyNumberFormat="1" applyBorder="1"/>
    <xf numFmtId="38" fontId="1" fillId="0" borderId="20" xfId="0" applyNumberFormat="1" applyFont="1" applyBorder="1" applyAlignment="1">
      <alignment vertical="center"/>
    </xf>
    <xf numFmtId="0" fontId="0" fillId="0" borderId="21" xfId="0" applyBorder="1"/>
    <xf numFmtId="0" fontId="0" fillId="0" borderId="0" xfId="0" applyAlignment="1">
      <alignment horizontal="right"/>
    </xf>
    <xf numFmtId="0" fontId="0" fillId="0" borderId="13" xfId="0" applyBorder="1" applyAlignment="1">
      <alignment vertical="center"/>
    </xf>
    <xf numFmtId="0" fontId="0" fillId="0" borderId="16" xfId="0" applyBorder="1" applyAlignment="1">
      <alignment horizontal="right" vertical="center"/>
    </xf>
    <xf numFmtId="0" fontId="3" fillId="0" borderId="1" xfId="0" applyFont="1" applyBorder="1" applyAlignment="1">
      <alignment horizontal="center"/>
    </xf>
    <xf numFmtId="0" fontId="0" fillId="0" borderId="2" xfId="0" applyBorder="1" applyAlignment="1">
      <alignment horizontal="center" vertical="center"/>
    </xf>
    <xf numFmtId="179" fontId="2" fillId="0" borderId="3" xfId="0" applyNumberFormat="1" applyFont="1" applyBorder="1"/>
    <xf numFmtId="0" fontId="0" fillId="0" borderId="16" xfId="0" applyBorder="1" applyAlignment="1">
      <alignment horizontal="right"/>
    </xf>
    <xf numFmtId="0" fontId="0" fillId="0" borderId="22" xfId="0" applyBorder="1"/>
    <xf numFmtId="0" fontId="0" fillId="0" borderId="4" xfId="0" applyBorder="1"/>
    <xf numFmtId="0" fontId="0" fillId="0" borderId="23" xfId="0" applyBorder="1" applyAlignment="1">
      <alignment horizontal="center" vertical="center"/>
    </xf>
    <xf numFmtId="0" fontId="0" fillId="0" borderId="23" xfId="0" applyBorder="1"/>
    <xf numFmtId="38" fontId="0" fillId="0" borderId="23" xfId="1" applyFont="1" applyFill="1" applyBorder="1" applyAlignment="1">
      <alignment vertical="center"/>
    </xf>
    <xf numFmtId="0" fontId="0" fillId="0" borderId="24" xfId="0" applyBorder="1"/>
    <xf numFmtId="0" fontId="0" fillId="0" borderId="25" xfId="0" applyBorder="1"/>
    <xf numFmtId="0" fontId="0" fillId="0" borderId="26" xfId="0" applyBorder="1" applyAlignment="1">
      <alignment horizontal="center" vertical="center"/>
    </xf>
    <xf numFmtId="0" fontId="0" fillId="0" borderId="26" xfId="0" applyBorder="1"/>
    <xf numFmtId="38" fontId="0" fillId="0" borderId="26" xfId="1" applyFont="1" applyFill="1" applyBorder="1" applyAlignment="1">
      <alignment vertical="center"/>
    </xf>
    <xf numFmtId="38" fontId="0" fillId="0" borderId="8" xfId="0" applyNumberFormat="1" applyBorder="1"/>
    <xf numFmtId="0" fontId="0" fillId="0" borderId="27" xfId="0" applyBorder="1"/>
    <xf numFmtId="0" fontId="0" fillId="0" borderId="25" xfId="0" applyBorder="1" applyAlignment="1">
      <alignment vertical="center"/>
    </xf>
    <xf numFmtId="179" fontId="0" fillId="0" borderId="26" xfId="0" applyNumberFormat="1" applyBorder="1"/>
    <xf numFmtId="38" fontId="0" fillId="0" borderId="0" xfId="1" applyFont="1" applyFill="1" applyAlignment="1">
      <alignment vertical="center"/>
    </xf>
    <xf numFmtId="0" fontId="15" fillId="0" borderId="0" xfId="0" applyFont="1" applyAlignment="1">
      <alignment horizontal="center" vertical="center"/>
    </xf>
    <xf numFmtId="0" fontId="2" fillId="0" borderId="0" xfId="0" applyFont="1"/>
    <xf numFmtId="0" fontId="0" fillId="0" borderId="28"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2" fillId="0" borderId="3" xfId="0" applyFont="1" applyBorder="1" applyAlignment="1">
      <alignment shrinkToFit="1"/>
    </xf>
    <xf numFmtId="0" fontId="0" fillId="4" borderId="0" xfId="2" applyFont="1" applyFill="1" applyAlignment="1">
      <alignment horizontal="center" vertical="center"/>
    </xf>
    <xf numFmtId="0" fontId="20" fillId="0" borderId="0" xfId="0" applyFont="1"/>
    <xf numFmtId="0" fontId="0" fillId="0" borderId="3" xfId="0" applyBorder="1" applyAlignment="1">
      <alignment shrinkToFit="1"/>
    </xf>
    <xf numFmtId="176" fontId="0" fillId="0" borderId="1" xfId="0" applyNumberFormat="1" applyBorder="1"/>
    <xf numFmtId="177" fontId="0" fillId="0" borderId="0" xfId="0" applyNumberFormat="1"/>
    <xf numFmtId="38" fontId="1" fillId="0" borderId="0" xfId="0" applyNumberFormat="1" applyFont="1" applyAlignment="1">
      <alignment vertical="center"/>
    </xf>
    <xf numFmtId="182" fontId="0" fillId="0" borderId="1" xfId="0" applyNumberFormat="1" applyBorder="1"/>
    <xf numFmtId="3" fontId="3"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Alignment="1">
      <alignment horizontal="center" vertical="center" shrinkToFit="1"/>
    </xf>
    <xf numFmtId="0" fontId="3" fillId="0" borderId="0" xfId="3" applyFont="1" applyAlignment="1">
      <alignment horizontal="center" vertical="center"/>
    </xf>
    <xf numFmtId="3" fontId="7" fillId="0" borderId="0" xfId="1" applyNumberFormat="1" applyFont="1" applyAlignment="1">
      <alignment horizontal="center" vertical="center"/>
    </xf>
    <xf numFmtId="3" fontId="19" fillId="0" borderId="0" xfId="0" applyNumberFormat="1" applyFont="1" applyAlignment="1">
      <alignment vertical="center"/>
    </xf>
    <xf numFmtId="0" fontId="23" fillId="0" borderId="0" xfId="0" applyFont="1"/>
    <xf numFmtId="0" fontId="23" fillId="0" borderId="0" xfId="0" applyFont="1" applyAlignment="1">
      <alignment vertical="center"/>
    </xf>
    <xf numFmtId="183" fontId="0" fillId="0" borderId="7" xfId="0" applyNumberFormat="1" applyBorder="1" applyAlignment="1">
      <alignment horizontal="right" vertical="center"/>
    </xf>
    <xf numFmtId="0" fontId="0" fillId="0" borderId="28" xfId="0" applyBorder="1"/>
    <xf numFmtId="38" fontId="0" fillId="0" borderId="1" xfId="1" applyFont="1" applyBorder="1" applyAlignment="1">
      <alignment vertical="center"/>
    </xf>
    <xf numFmtId="184" fontId="0" fillId="2" borderId="6" xfId="0" applyNumberFormat="1" applyFill="1" applyBorder="1" applyAlignment="1">
      <alignment horizontal="center" vertical="center"/>
    </xf>
    <xf numFmtId="185" fontId="0" fillId="2" borderId="6" xfId="0" applyNumberFormat="1" applyFill="1" applyBorder="1" applyAlignment="1">
      <alignment horizontal="center" vertical="center"/>
    </xf>
    <xf numFmtId="186" fontId="0" fillId="2" borderId="0" xfId="0" applyNumberFormat="1" applyFill="1" applyAlignment="1">
      <alignment horizontal="center" vertical="center"/>
    </xf>
    <xf numFmtId="184" fontId="2" fillId="0" borderId="0" xfId="0" applyNumberFormat="1" applyFont="1"/>
    <xf numFmtId="186" fontId="2" fillId="0" borderId="0" xfId="0" applyNumberFormat="1" applyFont="1"/>
    <xf numFmtId="187" fontId="0" fillId="0" borderId="16" xfId="0" applyNumberFormat="1" applyBorder="1" applyAlignment="1">
      <alignment horizontal="right"/>
    </xf>
    <xf numFmtId="0" fontId="17" fillId="0" borderId="0" xfId="2" applyFont="1" applyAlignment="1">
      <alignment horizontal="center" vertical="center"/>
    </xf>
    <xf numFmtId="0" fontId="16" fillId="0" borderId="0" xfId="2" applyFont="1" applyAlignment="1">
      <alignment horizontal="center" vertical="center"/>
    </xf>
    <xf numFmtId="0" fontId="0" fillId="0" borderId="1" xfId="0"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0" fillId="0" borderId="0" xfId="0" applyAlignment="1">
      <alignment vertical="top" wrapText="1"/>
    </xf>
    <xf numFmtId="179" fontId="13" fillId="0" borderId="1" xfId="0" applyNumberFormat="1" applyFont="1" applyBorder="1" applyAlignment="1">
      <alignment horizontal="left" vertical="center"/>
    </xf>
    <xf numFmtId="179" fontId="13" fillId="0" borderId="2" xfId="0" applyNumberFormat="1" applyFont="1"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2" xfId="0" applyBorder="1" applyAlignment="1">
      <alignment horizontal="center"/>
    </xf>
    <xf numFmtId="0" fontId="0" fillId="0" borderId="16" xfId="0" applyBorder="1" applyAlignment="1">
      <alignment horizont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0" xfId="0"/>
    <xf numFmtId="0" fontId="0" fillId="0" borderId="3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shrinkToFit="1"/>
    </xf>
    <xf numFmtId="0" fontId="0" fillId="0" borderId="16" xfId="0" applyBorder="1" applyAlignment="1">
      <alignment horizontal="center" vertical="center" shrinkToFit="1"/>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0" fillId="0" borderId="19" xfId="0" applyBorder="1" applyAlignment="1">
      <alignment horizontal="center"/>
    </xf>
    <xf numFmtId="0" fontId="0" fillId="0" borderId="18" xfId="0" applyBorder="1" applyAlignment="1">
      <alignment horizontal="center"/>
    </xf>
    <xf numFmtId="0" fontId="0" fillId="0" borderId="2"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shrinkToFit="1"/>
    </xf>
    <xf numFmtId="0" fontId="0" fillId="0" borderId="16" xfId="0" applyBorder="1" applyAlignment="1">
      <alignment shrinkToFit="1"/>
    </xf>
    <xf numFmtId="0" fontId="0" fillId="0" borderId="2" xfId="0" applyBorder="1" applyAlignment="1">
      <alignment shrinkToFit="1"/>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1" applyNumberFormat="1" applyFont="1" applyAlignment="1">
      <alignment horizontal="center" vertical="center"/>
    </xf>
    <xf numFmtId="0" fontId="7" fillId="0" borderId="0" xfId="1" applyNumberFormat="1" applyFont="1" applyAlignment="1">
      <alignment horizontal="center" vertical="center"/>
    </xf>
  </cellXfs>
  <cellStyles count="4">
    <cellStyle name="桁区切り" xfId="1" builtinId="6"/>
    <cellStyle name="標準" xfId="0" builtinId="0"/>
    <cellStyle name="標準 5" xfId="3" xr:uid="{5B420AD9-509E-4B83-9B40-ED62E13B53DA}"/>
    <cellStyle name="標準_巻き込みなし"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821" name="Line 1">
          <a:extLst>
            <a:ext uri="{FF2B5EF4-FFF2-40B4-BE49-F238E27FC236}">
              <a16:creationId xmlns:a16="http://schemas.microsoft.com/office/drawing/2014/main" id="{00000000-0008-0000-0000-0000957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822" name="Line 2">
          <a:extLst>
            <a:ext uri="{FF2B5EF4-FFF2-40B4-BE49-F238E27FC236}">
              <a16:creationId xmlns:a16="http://schemas.microsoft.com/office/drawing/2014/main" id="{00000000-0008-0000-0000-000096700000}"/>
            </a:ext>
          </a:extLst>
        </xdr:cNvPr>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485775</xdr:colOff>
      <xdr:row>73</xdr:row>
      <xdr:rowOff>66675</xdr:rowOff>
    </xdr:from>
    <xdr:to>
      <xdr:col>18</xdr:col>
      <xdr:colOff>222250</xdr:colOff>
      <xdr:row>84</xdr:row>
      <xdr:rowOff>149225</xdr:rowOff>
    </xdr:to>
    <xdr:pic>
      <xdr:nvPicPr>
        <xdr:cNvPr id="39990" name="図 1">
          <a:extLst>
            <a:ext uri="{FF2B5EF4-FFF2-40B4-BE49-F238E27FC236}">
              <a16:creationId xmlns:a16="http://schemas.microsoft.com/office/drawing/2014/main" id="{00000000-0008-0000-0200-0000369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12792075"/>
          <a:ext cx="4886325"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393700</xdr:colOff>
      <xdr:row>97</xdr:row>
      <xdr:rowOff>35340</xdr:rowOff>
    </xdr:from>
    <xdr:to>
      <xdr:col>19</xdr:col>
      <xdr:colOff>231894</xdr:colOff>
      <xdr:row>105</xdr:row>
      <xdr:rowOff>76200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924800" y="18120140"/>
          <a:ext cx="5696069" cy="14378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Q31"/>
  <sheetViews>
    <sheetView showGridLines="0" tabSelected="1" zoomScaleNormal="100" zoomScaleSheetLayoutView="90" workbookViewId="0"/>
  </sheetViews>
  <sheetFormatPr defaultColWidth="9" defaultRowHeight="16.5" customHeight="1"/>
  <cols>
    <col min="1" max="1" width="9" style="23"/>
    <col min="2" max="2" width="6.375" style="23" customWidth="1"/>
    <col min="3" max="3" width="35" style="24" customWidth="1"/>
    <col min="4" max="4" width="5.75" style="23" customWidth="1"/>
    <col min="5" max="16384" width="9" style="23"/>
  </cols>
  <sheetData>
    <row r="1" spans="1:69" ht="16.5" customHeight="1">
      <c r="A1" s="50"/>
    </row>
    <row r="2" spans="1:69" s="26" customFormat="1" ht="16.5" customHeight="1">
      <c r="B2" s="33" t="s">
        <v>135</v>
      </c>
    </row>
    <row r="3" spans="1:69" s="26" customFormat="1" ht="16.5" customHeight="1">
      <c r="C3" s="26" t="s">
        <v>142</v>
      </c>
    </row>
    <row r="4" spans="1:69" s="26" customFormat="1" ht="16.5" customHeight="1">
      <c r="C4" s="40" t="s">
        <v>134</v>
      </c>
    </row>
    <row r="5" spans="1:69" s="26" customFormat="1" ht="16.5" customHeight="1"/>
    <row r="6" spans="1:69" s="26" customFormat="1" ht="16.5" customHeight="1"/>
    <row r="7" spans="1:69" s="26" customFormat="1" ht="16.5" customHeight="1">
      <c r="B7" s="33" t="s">
        <v>136</v>
      </c>
      <c r="C7" s="23"/>
      <c r="E7" s="23"/>
    </row>
    <row r="8" spans="1:69" s="26" customFormat="1" ht="16.5" customHeight="1">
      <c r="C8" s="26" t="s">
        <v>133</v>
      </c>
    </row>
    <row r="9" spans="1:69" s="26" customFormat="1" ht="16.5" customHeight="1"/>
    <row r="10" spans="1:69" s="26" customFormat="1" ht="16.5" customHeight="1">
      <c r="B10" s="33" t="s">
        <v>137</v>
      </c>
    </row>
    <row r="11" spans="1:69" s="26" customFormat="1" ht="16.5" customHeight="1">
      <c r="C11" s="26" t="s">
        <v>132</v>
      </c>
    </row>
    <row r="12" spans="1:69" s="26" customFormat="1" ht="16.5" customHeight="1"/>
    <row r="13" spans="1:69" s="26" customFormat="1" ht="13.5"/>
    <row r="14" spans="1:69" ht="16.5" customHeight="1">
      <c r="B14" s="34" t="s">
        <v>138</v>
      </c>
    </row>
    <row r="15" spans="1:69" ht="16.5" customHeight="1" thickBot="1">
      <c r="C15" s="27" t="s">
        <v>129</v>
      </c>
      <c r="W15" s="28" t="s">
        <v>10</v>
      </c>
      <c r="X15" s="28" t="s">
        <v>11</v>
      </c>
      <c r="Y15" s="28" t="s">
        <v>12</v>
      </c>
      <c r="Z15" s="28" t="s">
        <v>13</v>
      </c>
      <c r="AA15" s="28" t="s">
        <v>14</v>
      </c>
      <c r="AB15" s="28" t="s">
        <v>15</v>
      </c>
      <c r="AC15" s="28" t="s">
        <v>16</v>
      </c>
      <c r="AD15" s="28" t="s">
        <v>17</v>
      </c>
      <c r="AE15" s="28" t="s">
        <v>18</v>
      </c>
      <c r="AF15" s="28" t="s">
        <v>19</v>
      </c>
      <c r="AG15" s="28" t="s">
        <v>20</v>
      </c>
      <c r="AH15" s="28" t="s">
        <v>21</v>
      </c>
      <c r="AI15" s="28" t="s">
        <v>22</v>
      </c>
      <c r="AJ15" s="28" t="s">
        <v>23</v>
      </c>
      <c r="AK15" s="28" t="s">
        <v>24</v>
      </c>
      <c r="AL15" s="28" t="s">
        <v>25</v>
      </c>
      <c r="AM15" s="28" t="s">
        <v>26</v>
      </c>
      <c r="AN15" s="28" t="s">
        <v>27</v>
      </c>
      <c r="AO15" s="28" t="s">
        <v>28</v>
      </c>
      <c r="AP15" s="28" t="s">
        <v>29</v>
      </c>
      <c r="AQ15" s="28" t="s">
        <v>30</v>
      </c>
      <c r="AR15" s="28" t="s">
        <v>31</v>
      </c>
      <c r="AS15" s="28" t="s">
        <v>32</v>
      </c>
      <c r="AT15" s="28" t="s">
        <v>33</v>
      </c>
      <c r="AU15" s="28" t="s">
        <v>34</v>
      </c>
      <c r="AV15" s="28" t="s">
        <v>35</v>
      </c>
      <c r="AW15" s="28" t="s">
        <v>36</v>
      </c>
      <c r="AX15" s="28" t="s">
        <v>37</v>
      </c>
      <c r="AY15" s="28" t="s">
        <v>38</v>
      </c>
      <c r="AZ15" s="28" t="s">
        <v>39</v>
      </c>
      <c r="BA15" s="28" t="s">
        <v>40</v>
      </c>
      <c r="BB15" s="28" t="s">
        <v>41</v>
      </c>
      <c r="BC15" s="28" t="s">
        <v>42</v>
      </c>
      <c r="BD15" s="28" t="s">
        <v>43</v>
      </c>
      <c r="BE15" s="28" t="s">
        <v>44</v>
      </c>
      <c r="BF15" s="28" t="s">
        <v>45</v>
      </c>
      <c r="BG15" s="28" t="s">
        <v>46</v>
      </c>
      <c r="BH15" s="28" t="s">
        <v>47</v>
      </c>
      <c r="BI15" s="28" t="s">
        <v>48</v>
      </c>
      <c r="BJ15" s="28" t="s">
        <v>49</v>
      </c>
      <c r="BK15" s="28" t="s">
        <v>50</v>
      </c>
      <c r="BL15" s="28" t="s">
        <v>51</v>
      </c>
      <c r="BM15" s="28" t="s">
        <v>52</v>
      </c>
      <c r="BN15" s="28" t="s">
        <v>53</v>
      </c>
      <c r="BO15" s="28" t="s">
        <v>54</v>
      </c>
      <c r="BP15" s="28" t="s">
        <v>55</v>
      </c>
      <c r="BQ15" s="28" t="s">
        <v>56</v>
      </c>
    </row>
    <row r="16" spans="1:69" ht="29.25" customHeight="1" thickBot="1">
      <c r="C16" s="123" t="s">
        <v>20</v>
      </c>
      <c r="D16" s="29"/>
      <c r="E16" s="30" t="s">
        <v>130</v>
      </c>
      <c r="W16" s="31" t="s">
        <v>75</v>
      </c>
      <c r="X16" s="129" t="s">
        <v>66</v>
      </c>
      <c r="Y16" s="130"/>
      <c r="Z16" s="130"/>
      <c r="AA16" s="130"/>
      <c r="AB16" s="130"/>
      <c r="AC16" s="130"/>
      <c r="AD16" s="129" t="s">
        <v>67</v>
      </c>
      <c r="AE16" s="130"/>
      <c r="AF16" s="130"/>
      <c r="AG16" s="130"/>
      <c r="AH16" s="130"/>
      <c r="AI16" s="130"/>
      <c r="AJ16" s="130"/>
      <c r="AK16" s="130"/>
      <c r="AL16" s="130"/>
      <c r="AM16" s="129" t="s">
        <v>68</v>
      </c>
      <c r="AN16" s="130"/>
      <c r="AO16" s="130"/>
      <c r="AP16" s="129" t="s">
        <v>69</v>
      </c>
      <c r="AQ16" s="130"/>
      <c r="AR16" s="130"/>
      <c r="AS16" s="130"/>
      <c r="AT16" s="129" t="s">
        <v>70</v>
      </c>
      <c r="AU16" s="130"/>
      <c r="AV16" s="130"/>
      <c r="AW16" s="130"/>
      <c r="AX16" s="130"/>
      <c r="AY16" s="130"/>
      <c r="AZ16" s="130"/>
      <c r="BA16" s="129" t="s">
        <v>71</v>
      </c>
      <c r="BB16" s="130"/>
      <c r="BC16" s="130"/>
      <c r="BD16" s="130"/>
      <c r="BE16" s="130"/>
      <c r="BF16" s="129" t="s">
        <v>72</v>
      </c>
      <c r="BG16" s="130"/>
      <c r="BH16" s="130"/>
      <c r="BI16" s="130"/>
      <c r="BJ16" s="129" t="s">
        <v>73</v>
      </c>
      <c r="BK16" s="130"/>
      <c r="BL16" s="130"/>
      <c r="BM16" s="130"/>
      <c r="BN16" s="130"/>
      <c r="BO16" s="130"/>
      <c r="BP16" s="130"/>
      <c r="BQ16" s="31" t="s">
        <v>74</v>
      </c>
    </row>
    <row r="17" spans="2:23" ht="16.5" customHeight="1">
      <c r="C17" s="28"/>
      <c r="D17" s="29"/>
      <c r="W17" s="31" t="s">
        <v>66</v>
      </c>
    </row>
    <row r="18" spans="2:23" ht="16.5" customHeight="1" thickBot="1">
      <c r="C18" s="112" t="s">
        <v>219</v>
      </c>
      <c r="D18" s="32"/>
      <c r="W18" s="35" t="s">
        <v>67</v>
      </c>
    </row>
    <row r="19" spans="2:23" ht="29.25" customHeight="1" thickBot="1">
      <c r="C19" s="124" t="s">
        <v>67</v>
      </c>
      <c r="D19" s="32"/>
      <c r="E19" s="30" t="s">
        <v>130</v>
      </c>
      <c r="W19" s="31" t="s">
        <v>68</v>
      </c>
    </row>
    <row r="20" spans="2:23" ht="16.5" customHeight="1">
      <c r="W20" s="35" t="s">
        <v>69</v>
      </c>
    </row>
    <row r="21" spans="2:23" ht="16.5" customHeight="1">
      <c r="W21" s="31" t="s">
        <v>70</v>
      </c>
    </row>
    <row r="22" spans="2:23" ht="16.5" customHeight="1">
      <c r="C22" s="44" t="s">
        <v>266</v>
      </c>
      <c r="D22" s="39"/>
      <c r="E22" s="39" t="s">
        <v>131</v>
      </c>
      <c r="W22" s="31" t="s">
        <v>71</v>
      </c>
    </row>
    <row r="23" spans="2:23" ht="16.5" customHeight="1">
      <c r="W23" s="31" t="s">
        <v>72</v>
      </c>
    </row>
    <row r="24" spans="2:23" ht="16.5" customHeight="1">
      <c r="W24" s="31" t="s">
        <v>73</v>
      </c>
    </row>
    <row r="25" spans="2:23" ht="16.5" customHeight="1">
      <c r="C25" s="125" t="s">
        <v>261</v>
      </c>
      <c r="E25" s="50" t="s">
        <v>170</v>
      </c>
      <c r="I25" s="37"/>
      <c r="J25" s="39"/>
      <c r="W25" s="31" t="s">
        <v>74</v>
      </c>
    </row>
    <row r="27" spans="2:23" ht="16.5" customHeight="1">
      <c r="B27" s="34"/>
    </row>
    <row r="28" spans="2:23" ht="16.5" customHeight="1">
      <c r="C28" s="51" t="s">
        <v>267</v>
      </c>
      <c r="E28" s="39" t="s">
        <v>143</v>
      </c>
      <c r="I28" s="38"/>
    </row>
    <row r="31" spans="2:23" ht="16.5" customHeight="1">
      <c r="C31" s="104" t="s">
        <v>262</v>
      </c>
      <c r="E31" s="50" t="s">
        <v>171</v>
      </c>
    </row>
  </sheetData>
  <mergeCells count="8">
    <mergeCell ref="X16:AC16"/>
    <mergeCell ref="AD16:AL16"/>
    <mergeCell ref="AM16:AO16"/>
    <mergeCell ref="BJ16:BP16"/>
    <mergeCell ref="AP16:AS16"/>
    <mergeCell ref="AT16:AZ16"/>
    <mergeCell ref="BA16:BE16"/>
    <mergeCell ref="BF16:BI16"/>
  </mergeCells>
  <phoneticPr fontId="4"/>
  <dataValidations count="2">
    <dataValidation type="list" allowBlank="1" showInputMessage="1" showErrorMessage="1" sqref="C16" xr:uid="{00000000-0002-0000-0000-000000000000}">
      <formula1>$W$15:$BQ$15</formula1>
    </dataValidation>
    <dataValidation type="list" allowBlank="1" showInputMessage="1" showErrorMessage="1" sqref="C19" xr:uid="{00000000-0002-0000-0000-000001000000}">
      <formula1>$W$16:$W$25</formula1>
    </dataValidation>
  </dataValidations>
  <printOptions gridLinesSet="0"/>
  <pageMargins left="0.98425196850393704" right="0.78740157480314965" top="0.98425196850393704" bottom="0.78740157480314965" header="0.51181102362204722" footer="0.51181102362204722"/>
  <pageSetup paperSize="9" scale="89" orientation="landscape" horizontalDpi="300" verticalDpi="300" r:id="rId1"/>
  <headerFooter alignWithMargins="0"/>
  <rowBreaks count="1" manualBreakCount="1">
    <brk id="28"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C83A9C-CA31-463D-8A36-BD9686F4D7D8}">
          <x14:formula1>
            <xm:f>'R7年4月燃料費'!$C$3:$BB$3</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F42"/>
  <sheetViews>
    <sheetView zoomScaleNormal="100" zoomScaleSheetLayoutView="75" workbookViewId="0"/>
  </sheetViews>
  <sheetFormatPr defaultRowHeight="13.5"/>
  <cols>
    <col min="2" max="2" width="12.625" customWidth="1"/>
    <col min="3" max="3" width="14.625" customWidth="1"/>
    <col min="5" max="6" width="9" style="2"/>
  </cols>
  <sheetData>
    <row r="2" spans="2:6">
      <c r="B2" s="19" t="s">
        <v>114</v>
      </c>
    </row>
    <row r="4" spans="2:6">
      <c r="B4" s="19" t="s">
        <v>115</v>
      </c>
      <c r="E4" s="25" t="str">
        <f>入力!C16</f>
        <v>埼玉</v>
      </c>
    </row>
    <row r="6" spans="2:6">
      <c r="B6" s="131" t="s">
        <v>116</v>
      </c>
      <c r="C6" s="13" t="s">
        <v>117</v>
      </c>
      <c r="E6" s="132" t="s">
        <v>150</v>
      </c>
      <c r="F6" s="47" t="s">
        <v>151</v>
      </c>
    </row>
    <row r="7" spans="2:6">
      <c r="B7" s="131"/>
      <c r="C7" s="13" t="s">
        <v>118</v>
      </c>
      <c r="E7" s="133"/>
      <c r="F7" s="48" t="s">
        <v>76</v>
      </c>
    </row>
    <row r="8" spans="2:6">
      <c r="B8" s="45" t="s">
        <v>144</v>
      </c>
      <c r="C8" s="46">
        <v>900</v>
      </c>
      <c r="E8" s="22" t="s">
        <v>144</v>
      </c>
      <c r="F8" s="41">
        <f ca="1">'50L～1000L（マットレス）'!I50</f>
        <v>435</v>
      </c>
    </row>
    <row r="9" spans="2:6">
      <c r="B9" s="13" t="s">
        <v>119</v>
      </c>
      <c r="C9" s="21">
        <v>980</v>
      </c>
      <c r="E9" s="22" t="s">
        <v>119</v>
      </c>
      <c r="F9" s="41">
        <f ca="1">F8</f>
        <v>435</v>
      </c>
    </row>
    <row r="10" spans="2:6">
      <c r="B10" s="45" t="s">
        <v>120</v>
      </c>
      <c r="C10" s="46">
        <v>1050</v>
      </c>
      <c r="E10" s="22" t="s">
        <v>120</v>
      </c>
      <c r="F10" s="41">
        <f t="shared" ref="F10:F20" ca="1" si="0">F9</f>
        <v>435</v>
      </c>
    </row>
    <row r="11" spans="2:6">
      <c r="B11" s="13" t="s">
        <v>121</v>
      </c>
      <c r="C11" s="21">
        <v>1250</v>
      </c>
      <c r="E11" s="22" t="s">
        <v>121</v>
      </c>
      <c r="F11" s="41">
        <f t="shared" ca="1" si="0"/>
        <v>435</v>
      </c>
    </row>
    <row r="12" spans="2:6">
      <c r="B12" s="45" t="s">
        <v>122</v>
      </c>
      <c r="C12" s="46">
        <v>1400</v>
      </c>
      <c r="E12" s="22" t="s">
        <v>122</v>
      </c>
      <c r="F12" s="41">
        <f t="shared" ca="1" si="0"/>
        <v>435</v>
      </c>
    </row>
    <row r="13" spans="2:6">
      <c r="B13" s="13" t="s">
        <v>123</v>
      </c>
      <c r="C13" s="21">
        <v>1590</v>
      </c>
      <c r="E13" s="22" t="s">
        <v>123</v>
      </c>
      <c r="F13" s="41">
        <f t="shared" ca="1" si="0"/>
        <v>435</v>
      </c>
    </row>
    <row r="14" spans="2:6">
      <c r="B14" s="45" t="s">
        <v>124</v>
      </c>
      <c r="C14" s="46">
        <v>2090</v>
      </c>
      <c r="E14" s="22" t="s">
        <v>124</v>
      </c>
      <c r="F14" s="41">
        <f t="shared" ca="1" si="0"/>
        <v>435</v>
      </c>
    </row>
    <row r="15" spans="2:6">
      <c r="B15" s="13" t="s">
        <v>125</v>
      </c>
      <c r="C15" s="21">
        <v>2540</v>
      </c>
      <c r="E15" s="22" t="s">
        <v>125</v>
      </c>
      <c r="F15" s="41">
        <f t="shared" ca="1" si="0"/>
        <v>435</v>
      </c>
    </row>
    <row r="16" spans="2:6">
      <c r="B16" s="45" t="s">
        <v>126</v>
      </c>
      <c r="C16" s="46">
        <v>2770</v>
      </c>
      <c r="E16" s="22" t="s">
        <v>126</v>
      </c>
      <c r="F16" s="41">
        <f t="shared" ca="1" si="0"/>
        <v>435</v>
      </c>
    </row>
    <row r="17" spans="2:6">
      <c r="B17" s="13" t="s">
        <v>127</v>
      </c>
      <c r="C17" s="21">
        <v>3240</v>
      </c>
      <c r="E17" s="22" t="s">
        <v>127</v>
      </c>
      <c r="F17" s="41">
        <f t="shared" ca="1" si="0"/>
        <v>435</v>
      </c>
    </row>
    <row r="18" spans="2:6">
      <c r="B18" s="45" t="s">
        <v>128</v>
      </c>
      <c r="C18" s="46">
        <v>3580</v>
      </c>
      <c r="E18" s="22" t="s">
        <v>128</v>
      </c>
      <c r="F18" s="41">
        <f t="shared" ca="1" si="0"/>
        <v>435</v>
      </c>
    </row>
    <row r="19" spans="2:6">
      <c r="B19" s="13" t="s">
        <v>145</v>
      </c>
      <c r="C19" s="21">
        <v>4120</v>
      </c>
      <c r="E19" s="22" t="s">
        <v>145</v>
      </c>
      <c r="F19" s="41">
        <f t="shared" ca="1" si="0"/>
        <v>435</v>
      </c>
    </row>
    <row r="20" spans="2:6">
      <c r="B20" s="45" t="s">
        <v>146</v>
      </c>
      <c r="C20" s="46">
        <v>4300</v>
      </c>
      <c r="E20" s="22" t="s">
        <v>146</v>
      </c>
      <c r="F20" s="41">
        <f t="shared" ca="1" si="0"/>
        <v>435</v>
      </c>
    </row>
    <row r="24" spans="2:6">
      <c r="E24" s="11"/>
    </row>
    <row r="25" spans="2:6">
      <c r="B25" s="11"/>
      <c r="C25" s="2"/>
      <c r="E25"/>
      <c r="F25"/>
    </row>
    <row r="26" spans="2:6">
      <c r="B26" s="2"/>
      <c r="C26" s="2"/>
      <c r="E26"/>
      <c r="F26"/>
    </row>
    <row r="27" spans="2:6">
      <c r="B27" s="2"/>
      <c r="C27" s="2"/>
      <c r="E27"/>
      <c r="F27"/>
    </row>
    <row r="28" spans="2:6">
      <c r="B28" s="2"/>
      <c r="C28" s="2"/>
      <c r="E28"/>
      <c r="F28"/>
    </row>
    <row r="29" spans="2:6">
      <c r="B29" s="2"/>
      <c r="C29" s="2"/>
      <c r="E29"/>
      <c r="F29"/>
    </row>
    <row r="30" spans="2:6">
      <c r="B30" s="2"/>
      <c r="C30" s="2"/>
      <c r="E30"/>
      <c r="F30"/>
    </row>
    <row r="31" spans="2:6">
      <c r="B31" s="2"/>
      <c r="C31" s="2"/>
      <c r="E31"/>
      <c r="F31"/>
    </row>
    <row r="32" spans="2:6">
      <c r="B32" s="2"/>
      <c r="C32" s="2"/>
      <c r="E32"/>
      <c r="F32"/>
    </row>
    <row r="33" spans="2:6">
      <c r="B33" s="2"/>
      <c r="C33" s="2"/>
      <c r="E33"/>
      <c r="F33"/>
    </row>
    <row r="34" spans="2:6">
      <c r="B34" s="2"/>
      <c r="C34" s="2"/>
      <c r="E34"/>
      <c r="F34"/>
    </row>
    <row r="35" spans="2:6">
      <c r="B35" s="2"/>
      <c r="C35" s="2"/>
      <c r="E35"/>
      <c r="F35"/>
    </row>
    <row r="36" spans="2:6">
      <c r="B36" s="2"/>
      <c r="C36" s="2"/>
      <c r="E36"/>
      <c r="F36"/>
    </row>
    <row r="37" spans="2:6">
      <c r="B37" s="2"/>
      <c r="C37" s="2"/>
      <c r="E37"/>
      <c r="F37"/>
    </row>
    <row r="38" spans="2:6">
      <c r="B38" s="2"/>
      <c r="C38" s="2"/>
      <c r="E38"/>
      <c r="F38"/>
    </row>
    <row r="39" spans="2:6">
      <c r="B39" s="2"/>
      <c r="C39" s="2"/>
      <c r="E39"/>
      <c r="F39"/>
    </row>
    <row r="40" spans="2:6">
      <c r="B40" s="2"/>
      <c r="C40" s="2"/>
      <c r="E40"/>
      <c r="F40"/>
    </row>
    <row r="41" spans="2:6">
      <c r="B41" s="2"/>
      <c r="C41" s="2"/>
      <c r="E41"/>
      <c r="F41"/>
    </row>
    <row r="42" spans="2:6">
      <c r="B42" s="2"/>
      <c r="C42" s="2"/>
      <c r="E42"/>
      <c r="F42"/>
    </row>
  </sheetData>
  <mergeCells count="2">
    <mergeCell ref="B6:B7"/>
    <mergeCell ref="E6:E7"/>
  </mergeCells>
  <phoneticPr fontId="6"/>
  <pageMargins left="0.75" right="0.75" top="1" bottom="1" header="0.51200000000000001" footer="0.51200000000000001"/>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T108"/>
  <sheetViews>
    <sheetView zoomScaleNormal="100" workbookViewId="0"/>
  </sheetViews>
  <sheetFormatPr defaultColWidth="9" defaultRowHeight="13.5"/>
  <cols>
    <col min="1" max="1" width="3.625" customWidth="1"/>
    <col min="3" max="3" width="11.875" customWidth="1"/>
    <col min="4" max="5" width="9.125" customWidth="1"/>
    <col min="6" max="6" width="5.375" customWidth="1"/>
    <col min="7" max="7" width="9" customWidth="1"/>
    <col min="8" max="8" width="9.125" bestFit="1" customWidth="1"/>
    <col min="9" max="9" width="13.75" customWidth="1"/>
    <col min="10" max="10" width="11.125" bestFit="1" customWidth="1"/>
    <col min="11" max="11" width="10.875" customWidth="1"/>
    <col min="12" max="12" width="13.25" customWidth="1"/>
    <col min="13" max="15" width="8.125" customWidth="1"/>
    <col min="16" max="17" width="9.125" bestFit="1" customWidth="1"/>
    <col min="18" max="18" width="11.875" customWidth="1"/>
  </cols>
  <sheetData>
    <row r="2" spans="2:10" s="54" customFormat="1" ht="24">
      <c r="B2" s="105" t="s">
        <v>152</v>
      </c>
    </row>
    <row r="3" spans="2:10" ht="14.25" thickBot="1"/>
    <row r="4" spans="2:10" ht="14.25" thickBot="1">
      <c r="B4" s="144" t="s">
        <v>77</v>
      </c>
      <c r="C4" s="145"/>
      <c r="D4" s="145" t="s">
        <v>78</v>
      </c>
      <c r="E4" s="145"/>
      <c r="F4" s="56" t="s">
        <v>0</v>
      </c>
      <c r="G4" s="55" t="s">
        <v>1</v>
      </c>
      <c r="H4" s="55" t="s">
        <v>79</v>
      </c>
      <c r="I4" s="55" t="s">
        <v>80</v>
      </c>
      <c r="J4" s="57" t="s">
        <v>81</v>
      </c>
    </row>
    <row r="5" spans="2:10">
      <c r="B5" s="58" t="s">
        <v>82</v>
      </c>
      <c r="C5" s="59"/>
      <c r="D5" s="60"/>
      <c r="E5" s="59"/>
      <c r="F5" s="61"/>
      <c r="G5" s="61"/>
      <c r="H5" s="61"/>
      <c r="I5" s="61"/>
      <c r="J5" s="62"/>
    </row>
    <row r="6" spans="2:10">
      <c r="B6" s="63" t="s">
        <v>83</v>
      </c>
      <c r="C6" s="64"/>
      <c r="D6" s="146" t="s">
        <v>198</v>
      </c>
      <c r="E6" s="147"/>
      <c r="F6" s="65" t="s">
        <v>139</v>
      </c>
      <c r="G6" s="110">
        <f>ROUND(G12*1.15,1)</f>
        <v>1897.5</v>
      </c>
      <c r="H6" s="12">
        <f>VLOOKUP(D6,価格表!B8:C20,2,FALSE)</f>
        <v>900</v>
      </c>
      <c r="I6" s="66">
        <f>G6*H6</f>
        <v>1707750</v>
      </c>
      <c r="J6" s="67" t="s">
        <v>187</v>
      </c>
    </row>
    <row r="7" spans="2:10">
      <c r="B7" s="63" t="s">
        <v>83</v>
      </c>
      <c r="C7" s="64"/>
      <c r="D7" s="146" t="s">
        <v>199</v>
      </c>
      <c r="E7" s="147"/>
      <c r="F7" s="65" t="s">
        <v>139</v>
      </c>
      <c r="G7" s="110">
        <f>ROUND(G13*1.15,1)</f>
        <v>105.8</v>
      </c>
      <c r="H7" s="12">
        <f>VLOOKUP(D7,価格表!B8:C20,2,FALSE)</f>
        <v>980</v>
      </c>
      <c r="I7" s="66">
        <f>G7*H7</f>
        <v>103684</v>
      </c>
      <c r="J7" s="67" t="s">
        <v>188</v>
      </c>
    </row>
    <row r="8" spans="2:10">
      <c r="B8" s="63" t="s">
        <v>83</v>
      </c>
      <c r="C8" s="64"/>
      <c r="D8" s="146" t="s">
        <v>200</v>
      </c>
      <c r="E8" s="147"/>
      <c r="F8" s="65" t="s">
        <v>139</v>
      </c>
      <c r="G8" s="110">
        <f>ROUND(G14*1.15,1)</f>
        <v>866</v>
      </c>
      <c r="H8" s="12">
        <f>VLOOKUP(D8,価格表!B8:C20,2,FALSE)</f>
        <v>1400</v>
      </c>
      <c r="I8" s="66">
        <f>G8*H8</f>
        <v>1212400</v>
      </c>
      <c r="J8" s="67" t="s">
        <v>186</v>
      </c>
    </row>
    <row r="9" spans="2:10">
      <c r="B9" s="63" t="s">
        <v>83</v>
      </c>
      <c r="C9" s="64"/>
      <c r="D9" s="146" t="s">
        <v>201</v>
      </c>
      <c r="E9" s="147"/>
      <c r="F9" s="65" t="s">
        <v>139</v>
      </c>
      <c r="G9" s="110">
        <f>ROUND(G15*1.15,1)</f>
        <v>1720.4</v>
      </c>
      <c r="H9" s="12">
        <f>VLOOKUP(D9,価格表!B8:C20,2,FALSE)</f>
        <v>1590</v>
      </c>
      <c r="I9" s="66">
        <f>G9*H9</f>
        <v>2735436</v>
      </c>
      <c r="J9" s="67" t="s">
        <v>188</v>
      </c>
    </row>
    <row r="10" spans="2:10">
      <c r="B10" s="63" t="s">
        <v>189</v>
      </c>
      <c r="C10" s="68"/>
      <c r="D10" s="146" t="s">
        <v>196</v>
      </c>
      <c r="E10" s="147"/>
      <c r="F10" s="65" t="s">
        <v>139</v>
      </c>
      <c r="G10" s="110">
        <f>ROUND(G16*1.2,1)</f>
        <v>2400</v>
      </c>
      <c r="H10" s="12">
        <v>440</v>
      </c>
      <c r="I10" s="66">
        <f>G10*H10</f>
        <v>1056000</v>
      </c>
      <c r="J10" s="67" t="s">
        <v>191</v>
      </c>
    </row>
    <row r="11" spans="2:10">
      <c r="B11" s="63" t="s">
        <v>113</v>
      </c>
      <c r="C11" s="64"/>
      <c r="D11" s="16"/>
      <c r="E11" s="64"/>
      <c r="F11" s="65"/>
      <c r="G11" s="18"/>
      <c r="H11" s="12"/>
      <c r="I11" s="66"/>
      <c r="J11" s="67"/>
    </row>
    <row r="12" spans="2:10">
      <c r="B12" s="63" t="s">
        <v>84</v>
      </c>
      <c r="C12" s="64"/>
      <c r="D12" s="139" t="str">
        <f>D6</f>
        <v>50L</v>
      </c>
      <c r="E12" s="140"/>
      <c r="F12" s="65" t="s">
        <v>139</v>
      </c>
      <c r="G12" s="110">
        <v>1650</v>
      </c>
      <c r="H12" s="12">
        <f ca="1">ROUND($I$50,0)</f>
        <v>435</v>
      </c>
      <c r="I12" s="66">
        <f ca="1">G12*H12</f>
        <v>717750</v>
      </c>
      <c r="J12" s="42" t="s">
        <v>85</v>
      </c>
    </row>
    <row r="13" spans="2:10">
      <c r="B13" s="63"/>
      <c r="C13" s="64"/>
      <c r="D13" s="139" t="str">
        <f>D7</f>
        <v>100L</v>
      </c>
      <c r="E13" s="140"/>
      <c r="F13" s="65" t="s">
        <v>139</v>
      </c>
      <c r="G13" s="110">
        <v>92</v>
      </c>
      <c r="H13" s="12">
        <f ca="1">ROUND($I$50,0)</f>
        <v>435</v>
      </c>
      <c r="I13" s="66">
        <f ca="1">G13*H13</f>
        <v>40020</v>
      </c>
      <c r="J13" s="67" t="s">
        <v>186</v>
      </c>
    </row>
    <row r="14" spans="2:10">
      <c r="B14" s="63"/>
      <c r="C14" s="64"/>
      <c r="D14" s="139" t="str">
        <f>D8</f>
        <v>250L</v>
      </c>
      <c r="E14" s="140"/>
      <c r="F14" s="65" t="s">
        <v>139</v>
      </c>
      <c r="G14" s="110">
        <v>753</v>
      </c>
      <c r="H14" s="12">
        <f ca="1">ROUND($I$50,0)</f>
        <v>435</v>
      </c>
      <c r="I14" s="66">
        <f ca="1">G14*H14</f>
        <v>327555</v>
      </c>
      <c r="J14" s="67" t="s">
        <v>186</v>
      </c>
    </row>
    <row r="15" spans="2:10">
      <c r="B15" s="63"/>
      <c r="C15" s="64"/>
      <c r="D15" s="139" t="str">
        <f>D9</f>
        <v>300L</v>
      </c>
      <c r="E15" s="140"/>
      <c r="F15" s="65" t="s">
        <v>139</v>
      </c>
      <c r="G15" s="110">
        <v>1496</v>
      </c>
      <c r="H15" s="12">
        <f ca="1">ROUND($I$50,0)</f>
        <v>435</v>
      </c>
      <c r="I15" s="66">
        <f ca="1">G15*H15</f>
        <v>650760</v>
      </c>
      <c r="J15" s="67" t="s">
        <v>186</v>
      </c>
    </row>
    <row r="16" spans="2:10">
      <c r="B16" s="63"/>
      <c r="C16" s="64"/>
      <c r="D16" s="139" t="str">
        <f>D10</f>
        <v>N 18.1</v>
      </c>
      <c r="E16" s="140"/>
      <c r="F16" s="65" t="s">
        <v>139</v>
      </c>
      <c r="G16" s="110">
        <v>2000</v>
      </c>
      <c r="H16" s="12">
        <f ca="1">ROUND(0.008*H35,0)</f>
        <v>203</v>
      </c>
      <c r="I16" s="66">
        <f ca="1">G16*H16</f>
        <v>406000</v>
      </c>
      <c r="J16" s="67" t="s">
        <v>214</v>
      </c>
    </row>
    <row r="17" spans="2:12">
      <c r="B17" s="63"/>
      <c r="C17" s="64"/>
      <c r="D17" s="16"/>
      <c r="E17" s="64"/>
      <c r="F17" s="65"/>
      <c r="G17" s="18"/>
      <c r="H17" s="12"/>
      <c r="I17" s="66"/>
      <c r="J17" s="67"/>
    </row>
    <row r="18" spans="2:12">
      <c r="B18" s="63" t="s">
        <v>86</v>
      </c>
      <c r="C18" s="64"/>
      <c r="D18" s="16"/>
      <c r="E18" s="64"/>
      <c r="F18" s="65" t="s">
        <v>4</v>
      </c>
      <c r="G18" s="18">
        <v>1</v>
      </c>
      <c r="H18" s="12">
        <v>80000</v>
      </c>
      <c r="I18" s="66">
        <f>G18*H18</f>
        <v>80000</v>
      </c>
      <c r="J18" s="67"/>
    </row>
    <row r="19" spans="2:12">
      <c r="B19" s="63"/>
      <c r="C19" s="64"/>
      <c r="D19" s="16"/>
      <c r="E19" s="64"/>
      <c r="F19" s="17"/>
      <c r="G19" s="17"/>
      <c r="H19" s="17"/>
      <c r="I19" s="17"/>
      <c r="J19" s="67"/>
    </row>
    <row r="20" spans="2:12">
      <c r="B20" s="63" t="s">
        <v>194</v>
      </c>
      <c r="C20" s="64"/>
      <c r="D20" s="16"/>
      <c r="E20" s="64"/>
      <c r="F20" s="65" t="s">
        <v>94</v>
      </c>
      <c r="G20" s="18"/>
      <c r="H20" s="12">
        <v>8500</v>
      </c>
      <c r="I20" s="66">
        <f>G20*H20</f>
        <v>0</v>
      </c>
      <c r="J20" s="106" t="s">
        <v>197</v>
      </c>
    </row>
    <row r="21" spans="2:12">
      <c r="B21" s="63"/>
      <c r="C21" s="64"/>
      <c r="D21" s="16"/>
      <c r="E21" s="64"/>
      <c r="F21" s="17"/>
      <c r="G21" s="17"/>
      <c r="H21" s="17"/>
      <c r="I21" s="17"/>
      <c r="J21" s="67"/>
    </row>
    <row r="22" spans="2:12">
      <c r="B22" s="63" t="s">
        <v>195</v>
      </c>
      <c r="C22" s="64"/>
      <c r="D22" s="16"/>
      <c r="E22" s="64"/>
      <c r="F22" s="65" t="s">
        <v>4</v>
      </c>
      <c r="G22" s="18"/>
      <c r="H22" s="12">
        <v>80000</v>
      </c>
      <c r="I22" s="66">
        <f>G22*H22</f>
        <v>0</v>
      </c>
      <c r="J22" s="106" t="s">
        <v>197</v>
      </c>
    </row>
    <row r="23" spans="2:12">
      <c r="B23" s="63"/>
      <c r="C23" s="64"/>
      <c r="D23" s="16"/>
      <c r="E23" s="64"/>
      <c r="F23" s="17"/>
      <c r="G23" s="17"/>
      <c r="H23" s="17"/>
      <c r="I23" s="17"/>
      <c r="J23" s="67"/>
    </row>
    <row r="24" spans="2:12" ht="14.25" thickBot="1">
      <c r="B24" s="69"/>
      <c r="C24" s="70" t="s">
        <v>87</v>
      </c>
      <c r="D24" s="71"/>
      <c r="E24" s="70"/>
      <c r="F24" s="72"/>
      <c r="G24" s="72"/>
      <c r="H24" s="73"/>
      <c r="I24" s="74">
        <f ca="1">SUM(I6:I23)</f>
        <v>9037355</v>
      </c>
      <c r="J24" s="75"/>
    </row>
    <row r="25" spans="2:12">
      <c r="B25" t="s">
        <v>190</v>
      </c>
      <c r="H25" s="108"/>
      <c r="I25" s="109"/>
    </row>
    <row r="26" spans="2:12">
      <c r="B26" t="s">
        <v>166</v>
      </c>
      <c r="H26" s="108"/>
      <c r="I26" s="109"/>
    </row>
    <row r="27" spans="2:12">
      <c r="B27" t="s">
        <v>167</v>
      </c>
    </row>
    <row r="29" spans="2:12">
      <c r="L29" t="s">
        <v>178</v>
      </c>
    </row>
    <row r="30" spans="2:12">
      <c r="B30" t="s">
        <v>160</v>
      </c>
    </row>
    <row r="31" spans="2:12" ht="14.25" thickBot="1">
      <c r="J31" s="76" t="s">
        <v>212</v>
      </c>
      <c r="L31" t="s">
        <v>179</v>
      </c>
    </row>
    <row r="32" spans="2:12" ht="13.5" customHeight="1" thickBot="1">
      <c r="B32" s="144" t="s">
        <v>77</v>
      </c>
      <c r="C32" s="145"/>
      <c r="D32" s="145" t="s">
        <v>78</v>
      </c>
      <c r="E32" s="145"/>
      <c r="F32" s="56" t="s">
        <v>0</v>
      </c>
      <c r="G32" s="55" t="s">
        <v>1</v>
      </c>
      <c r="H32" s="55" t="s">
        <v>79</v>
      </c>
      <c r="I32" s="55" t="s">
        <v>80</v>
      </c>
      <c r="J32" s="57" t="s">
        <v>81</v>
      </c>
      <c r="L32" t="s">
        <v>209</v>
      </c>
    </row>
    <row r="33" spans="2:18">
      <c r="B33" s="58" t="s">
        <v>88</v>
      </c>
      <c r="C33" s="59"/>
      <c r="D33" s="60"/>
      <c r="E33" s="59"/>
      <c r="F33" s="77"/>
      <c r="G33" s="61"/>
      <c r="H33" s="61"/>
      <c r="I33" s="61"/>
      <c r="J33" s="62"/>
    </row>
    <row r="34" spans="2:18">
      <c r="B34" s="63" t="s">
        <v>89</v>
      </c>
      <c r="C34" s="64"/>
      <c r="D34" s="16"/>
      <c r="E34" s="64"/>
      <c r="F34" s="13" t="s">
        <v>90</v>
      </c>
      <c r="G34" s="17">
        <v>1</v>
      </c>
      <c r="H34" s="14">
        <f ca="1">'R7年3月労務単価'!A4</f>
        <v>30400</v>
      </c>
      <c r="I34" s="20">
        <f ca="1">G34*H34</f>
        <v>30400</v>
      </c>
      <c r="J34" s="103" t="str">
        <f>入力!C22</f>
        <v>令和7年3月</v>
      </c>
      <c r="L34" s="13" t="s">
        <v>77</v>
      </c>
      <c r="M34" s="13" t="s">
        <v>78</v>
      </c>
      <c r="N34" s="13" t="s">
        <v>0</v>
      </c>
      <c r="O34" s="13" t="s">
        <v>1</v>
      </c>
      <c r="P34" s="13" t="s">
        <v>79</v>
      </c>
      <c r="Q34" s="13" t="s">
        <v>80</v>
      </c>
      <c r="R34" s="13" t="s">
        <v>2</v>
      </c>
    </row>
    <row r="35" spans="2:18">
      <c r="B35" s="63" t="s">
        <v>91</v>
      </c>
      <c r="C35" s="64"/>
      <c r="D35" s="16"/>
      <c r="E35" s="64"/>
      <c r="F35" s="13" t="s">
        <v>90</v>
      </c>
      <c r="G35" s="17">
        <v>3</v>
      </c>
      <c r="H35" s="14">
        <f ca="1">'R7年3月労務単価'!A5</f>
        <v>25400</v>
      </c>
      <c r="I35" s="20">
        <f ca="1">G35*H35</f>
        <v>76200</v>
      </c>
      <c r="J35" s="103" t="str">
        <f>J34</f>
        <v>令和7年3月</v>
      </c>
      <c r="L35" s="17" t="s">
        <v>180</v>
      </c>
      <c r="M35" s="79"/>
      <c r="N35" s="13" t="s">
        <v>90</v>
      </c>
      <c r="O35" s="17">
        <v>1</v>
      </c>
      <c r="P35" s="14">
        <f ca="1">'R7年3月労務単価'!A6</f>
        <v>30700</v>
      </c>
      <c r="Q35" s="20">
        <f ca="1">O35*P35</f>
        <v>30700</v>
      </c>
      <c r="R35" s="17"/>
    </row>
    <row r="36" spans="2:18">
      <c r="B36" s="63"/>
      <c r="C36" s="78" t="s">
        <v>5</v>
      </c>
      <c r="D36" s="16"/>
      <c r="E36" s="64"/>
      <c r="F36" s="13"/>
      <c r="G36" s="17"/>
      <c r="H36" s="20"/>
      <c r="I36" s="20">
        <f ca="1">SUM(I34:I35)</f>
        <v>106600</v>
      </c>
      <c r="J36" s="42"/>
      <c r="L36" s="17" t="s">
        <v>181</v>
      </c>
      <c r="M36" s="65" t="s">
        <v>95</v>
      </c>
      <c r="N36" s="13" t="s">
        <v>210</v>
      </c>
      <c r="O36" s="107">
        <f>ROUND(104*0.144*ROUND(700/120,1),1)</f>
        <v>86.9</v>
      </c>
      <c r="P36" s="20">
        <f>'R7年4月燃料費'!A4</f>
        <v>144</v>
      </c>
      <c r="Q36" s="20">
        <f>O36*P36</f>
        <v>12513.6</v>
      </c>
      <c r="R36" s="17" t="s">
        <v>183</v>
      </c>
    </row>
    <row r="37" spans="2:18">
      <c r="B37" s="63" t="s">
        <v>3</v>
      </c>
      <c r="C37" s="64"/>
      <c r="D37" s="16"/>
      <c r="E37" s="64"/>
      <c r="F37" s="13"/>
      <c r="G37" s="17"/>
      <c r="H37" s="20"/>
      <c r="I37" s="20"/>
      <c r="J37" s="42"/>
      <c r="L37" s="17" t="s">
        <v>97</v>
      </c>
      <c r="M37" s="65"/>
      <c r="N37" s="13" t="s">
        <v>92</v>
      </c>
      <c r="O37" s="17">
        <v>1</v>
      </c>
      <c r="P37" s="20">
        <v>18500</v>
      </c>
      <c r="Q37" s="20">
        <f>O37*P37</f>
        <v>18500</v>
      </c>
      <c r="R37" s="17"/>
    </row>
    <row r="38" spans="2:18">
      <c r="B38" s="63" t="s">
        <v>93</v>
      </c>
      <c r="C38" s="64"/>
      <c r="D38" s="141" t="s">
        <v>185</v>
      </c>
      <c r="E38" s="142"/>
      <c r="F38" s="13" t="s">
        <v>94</v>
      </c>
      <c r="G38" s="17">
        <v>200</v>
      </c>
      <c r="H38" s="20">
        <v>190</v>
      </c>
      <c r="I38" s="20">
        <f>G38*H38</f>
        <v>38000</v>
      </c>
      <c r="J38" s="42"/>
      <c r="L38" s="17" t="s">
        <v>182</v>
      </c>
      <c r="M38" s="65"/>
      <c r="N38" s="13" t="s">
        <v>4</v>
      </c>
      <c r="O38" s="17">
        <v>1</v>
      </c>
      <c r="P38" s="20"/>
      <c r="Q38" s="20">
        <f ca="1">Q39-SUM(Q35:Q37)</f>
        <v>86.400000000001455</v>
      </c>
      <c r="R38" s="17"/>
    </row>
    <row r="39" spans="2:18">
      <c r="B39" s="63" t="s">
        <v>96</v>
      </c>
      <c r="C39" s="64"/>
      <c r="D39" s="141"/>
      <c r="E39" s="142"/>
      <c r="F39" s="13" t="s">
        <v>112</v>
      </c>
      <c r="G39" s="17"/>
      <c r="H39" s="20"/>
      <c r="I39" s="20"/>
      <c r="J39" s="81"/>
      <c r="L39" s="17" t="s">
        <v>87</v>
      </c>
      <c r="M39" s="65"/>
      <c r="N39" s="17"/>
      <c r="O39" s="17"/>
      <c r="P39" s="20"/>
      <c r="Q39" s="20">
        <f ca="1">ROUNDUP(SUM(Q35:Q37),-2)</f>
        <v>61800</v>
      </c>
      <c r="R39" s="17"/>
    </row>
    <row r="40" spans="2:18">
      <c r="B40" s="63"/>
      <c r="C40" s="82" t="s">
        <v>147</v>
      </c>
      <c r="D40" s="16"/>
      <c r="E40" s="64"/>
      <c r="F40" s="13"/>
      <c r="G40" s="17"/>
      <c r="H40" s="20"/>
      <c r="I40" s="20">
        <f>SUM(I38:I39)</f>
        <v>38000</v>
      </c>
      <c r="J40" s="42"/>
      <c r="P40" s="49"/>
      <c r="Q40" s="49"/>
    </row>
    <row r="41" spans="2:18">
      <c r="B41" s="63"/>
      <c r="C41" s="64"/>
      <c r="D41" s="16"/>
      <c r="E41" s="64"/>
      <c r="F41" s="13"/>
      <c r="G41" s="17"/>
      <c r="H41" s="20"/>
      <c r="I41" s="20"/>
      <c r="J41" s="42"/>
      <c r="P41" s="49"/>
      <c r="Q41" s="49"/>
    </row>
    <row r="42" spans="2:18">
      <c r="B42" s="63" t="s">
        <v>98</v>
      </c>
      <c r="C42" s="64"/>
      <c r="D42" s="16"/>
      <c r="E42" s="64"/>
      <c r="F42" s="13"/>
      <c r="G42" s="17"/>
      <c r="H42" s="20"/>
      <c r="I42" s="20"/>
      <c r="J42" s="42"/>
      <c r="L42" t="s">
        <v>215</v>
      </c>
    </row>
    <row r="43" spans="2:18">
      <c r="B43" s="63" t="s">
        <v>99</v>
      </c>
      <c r="C43" s="64"/>
      <c r="D43" s="148" t="s">
        <v>140</v>
      </c>
      <c r="E43" s="149"/>
      <c r="F43" s="13" t="s">
        <v>92</v>
      </c>
      <c r="G43" s="17">
        <v>1</v>
      </c>
      <c r="H43" s="20">
        <f ca="1">ROUND($Q$39,0)</f>
        <v>61800</v>
      </c>
      <c r="I43" s="20">
        <f ca="1">G43*H43</f>
        <v>61800</v>
      </c>
      <c r="J43" s="42" t="s">
        <v>100</v>
      </c>
      <c r="L43" t="s">
        <v>209</v>
      </c>
    </row>
    <row r="44" spans="2:18">
      <c r="B44" s="154" t="s">
        <v>216</v>
      </c>
      <c r="C44" s="155"/>
      <c r="D44" s="141" t="s">
        <v>217</v>
      </c>
      <c r="E44" s="149"/>
      <c r="F44" s="13" t="s">
        <v>92</v>
      </c>
      <c r="G44" s="17">
        <v>0.13</v>
      </c>
      <c r="H44" s="20">
        <f ca="1">R45</f>
        <v>45000</v>
      </c>
      <c r="I44" s="20">
        <f ca="1">G44*H44</f>
        <v>5850</v>
      </c>
      <c r="J44" s="42" t="s">
        <v>101</v>
      </c>
    </row>
    <row r="45" spans="2:18">
      <c r="B45" s="63"/>
      <c r="C45" s="78" t="s">
        <v>5</v>
      </c>
      <c r="D45" s="16"/>
      <c r="E45" s="64"/>
      <c r="F45" s="13"/>
      <c r="G45" s="17"/>
      <c r="H45" s="20"/>
      <c r="I45" s="20">
        <f ca="1">SUM(I43:I44)</f>
        <v>67650</v>
      </c>
      <c r="J45" s="42"/>
      <c r="L45" s="16"/>
      <c r="M45" s="121"/>
      <c r="N45" s="121"/>
      <c r="O45" s="121"/>
      <c r="P45" s="121"/>
      <c r="Q45" s="128" t="str">
        <f>入力!C19</f>
        <v>関東</v>
      </c>
      <c r="R45" s="122">
        <f ca="1">'R7年3月労務単価'!A11</f>
        <v>45000</v>
      </c>
    </row>
    <row r="46" spans="2:18">
      <c r="B46" s="63"/>
      <c r="C46" s="78"/>
      <c r="D46" s="16"/>
      <c r="E46" s="64"/>
      <c r="F46" s="13"/>
      <c r="G46" s="17"/>
      <c r="H46" s="20"/>
      <c r="I46" s="20"/>
      <c r="J46" s="42"/>
      <c r="M46" s="15"/>
      <c r="P46" s="120"/>
      <c r="Q46" s="97"/>
    </row>
    <row r="47" spans="2:18">
      <c r="B47" s="63"/>
      <c r="C47" s="78" t="s">
        <v>148</v>
      </c>
      <c r="D47" s="16"/>
      <c r="E47" s="64"/>
      <c r="F47" s="17"/>
      <c r="G47" s="17"/>
      <c r="H47" s="17"/>
      <c r="I47" s="20">
        <f ca="1">I36+I45</f>
        <v>174250</v>
      </c>
      <c r="J47" s="42"/>
      <c r="P47" s="52"/>
      <c r="Q47" s="98"/>
    </row>
    <row r="48" spans="2:18" ht="14.25" thickBot="1">
      <c r="B48" s="83" t="s">
        <v>102</v>
      </c>
      <c r="C48" s="84"/>
      <c r="D48" s="150" t="s">
        <v>158</v>
      </c>
      <c r="E48" s="151"/>
      <c r="F48" s="85" t="s">
        <v>4</v>
      </c>
      <c r="G48" s="86">
        <v>1</v>
      </c>
      <c r="H48" s="86"/>
      <c r="I48" s="87">
        <f ca="1">ROUND(I47*0.03,0)</f>
        <v>5228</v>
      </c>
      <c r="J48" s="88" t="s">
        <v>157</v>
      </c>
      <c r="L48" s="76" t="s">
        <v>173</v>
      </c>
      <c r="M48" s="143" t="s">
        <v>172</v>
      </c>
      <c r="N48" s="143"/>
      <c r="O48" s="126" t="str">
        <f>入力!C16</f>
        <v>埼玉</v>
      </c>
    </row>
    <row r="49" spans="2:20" ht="14.25" thickBot="1">
      <c r="B49" s="89"/>
      <c r="C49" s="90" t="s">
        <v>87</v>
      </c>
      <c r="D49" s="91"/>
      <c r="E49" s="91"/>
      <c r="F49" s="91"/>
      <c r="G49" s="91"/>
      <c r="H49" s="92"/>
      <c r="I49" s="93">
        <f ca="1">I36+I48+I40+I45</f>
        <v>217478</v>
      </c>
      <c r="J49" s="94"/>
      <c r="M49" s="143" t="s">
        <v>174</v>
      </c>
      <c r="N49" s="143"/>
      <c r="O49" s="99" t="str">
        <f>入力!C28</f>
        <v>令和6年度国土交通省土木工事積算基準</v>
      </c>
    </row>
    <row r="50" spans="2:20" ht="14.25" thickBot="1">
      <c r="H50" s="95" t="s">
        <v>103</v>
      </c>
      <c r="I50" s="96">
        <f ca="1">ROUND(I49/500,0)</f>
        <v>435</v>
      </c>
      <c r="J50" s="94" t="s">
        <v>104</v>
      </c>
      <c r="L50" t="s">
        <v>175</v>
      </c>
      <c r="M50" s="143" t="s">
        <v>176</v>
      </c>
      <c r="N50" s="143"/>
      <c r="O50" s="127" t="str">
        <f>入力!C25</f>
        <v>さいたま</v>
      </c>
    </row>
    <row r="51" spans="2:20">
      <c r="M51" s="143" t="s">
        <v>177</v>
      </c>
      <c r="N51" s="143"/>
      <c r="O51" s="99" t="str">
        <f>入力!C31</f>
        <v>令和6年度機械等損料表</v>
      </c>
    </row>
    <row r="52" spans="2:20">
      <c r="B52" t="s">
        <v>105</v>
      </c>
    </row>
    <row r="53" spans="2:20">
      <c r="C53" t="s">
        <v>106</v>
      </c>
    </row>
    <row r="55" spans="2:20">
      <c r="B55" s="131" t="s">
        <v>107</v>
      </c>
      <c r="C55" s="131"/>
      <c r="D55" s="131" t="s">
        <v>78</v>
      </c>
      <c r="E55" s="131"/>
      <c r="F55" s="13" t="s">
        <v>0</v>
      </c>
      <c r="G55" s="13" t="s">
        <v>1</v>
      </c>
      <c r="H55" s="13" t="s">
        <v>79</v>
      </c>
      <c r="I55" s="131" t="s">
        <v>2</v>
      </c>
      <c r="J55" s="131"/>
    </row>
    <row r="56" spans="2:20">
      <c r="B56" s="152" t="s">
        <v>108</v>
      </c>
      <c r="C56" s="153"/>
      <c r="D56" s="141" t="s">
        <v>109</v>
      </c>
      <c r="E56" s="142"/>
      <c r="F56" s="13" t="s">
        <v>4</v>
      </c>
      <c r="G56" s="17">
        <v>1</v>
      </c>
      <c r="H56" s="20">
        <v>80000</v>
      </c>
      <c r="I56" s="141" t="s">
        <v>159</v>
      </c>
      <c r="J56" s="142"/>
    </row>
    <row r="58" spans="2:20">
      <c r="L58" t="s">
        <v>161</v>
      </c>
    </row>
    <row r="59" spans="2:20">
      <c r="B59" t="s">
        <v>213</v>
      </c>
    </row>
    <row r="60" spans="2:20">
      <c r="B60" s="131" t="s">
        <v>77</v>
      </c>
      <c r="C60" s="131"/>
      <c r="D60" s="131" t="s">
        <v>78</v>
      </c>
      <c r="E60" s="131"/>
      <c r="F60" s="17" t="s">
        <v>0</v>
      </c>
      <c r="G60" s="17" t="s">
        <v>1</v>
      </c>
      <c r="H60" s="131" t="s">
        <v>2</v>
      </c>
      <c r="I60" s="131"/>
      <c r="J60" s="131"/>
      <c r="L60" s="134" t="s">
        <v>164</v>
      </c>
      <c r="M60" s="134"/>
      <c r="N60" s="134"/>
      <c r="O60" s="134"/>
      <c r="P60" s="134"/>
      <c r="Q60" s="134"/>
      <c r="R60" s="134"/>
      <c r="S60" s="134"/>
      <c r="T60" s="134"/>
    </row>
    <row r="61" spans="2:20">
      <c r="B61" s="16" t="s">
        <v>89</v>
      </c>
      <c r="C61" s="64"/>
      <c r="D61" s="16"/>
      <c r="E61" s="64"/>
      <c r="F61" s="100" t="s">
        <v>90</v>
      </c>
      <c r="G61" s="17">
        <v>1</v>
      </c>
      <c r="H61" s="131"/>
      <c r="I61" s="131"/>
      <c r="J61" s="131"/>
      <c r="L61" s="134"/>
      <c r="M61" s="134"/>
      <c r="N61" s="134"/>
      <c r="O61" s="134"/>
      <c r="P61" s="134"/>
      <c r="Q61" s="134"/>
      <c r="R61" s="134"/>
      <c r="S61" s="134"/>
      <c r="T61" s="134"/>
    </row>
    <row r="62" spans="2:20">
      <c r="B62" s="16" t="s">
        <v>91</v>
      </c>
      <c r="C62" s="64"/>
      <c r="D62" s="16"/>
      <c r="E62" s="64"/>
      <c r="F62" s="80" t="s">
        <v>90</v>
      </c>
      <c r="G62" s="17">
        <v>3</v>
      </c>
      <c r="H62" s="131"/>
      <c r="I62" s="131"/>
      <c r="J62" s="131"/>
      <c r="L62" s="134"/>
      <c r="M62" s="134"/>
      <c r="N62" s="134"/>
      <c r="O62" s="134"/>
      <c r="P62" s="134"/>
      <c r="Q62" s="134"/>
      <c r="R62" s="134"/>
      <c r="S62" s="134"/>
      <c r="T62" s="134"/>
    </row>
    <row r="63" spans="2:20">
      <c r="B63" s="16"/>
      <c r="C63" s="64"/>
      <c r="D63" s="16"/>
      <c r="E63" s="64"/>
      <c r="F63" s="80"/>
      <c r="G63" s="17"/>
      <c r="H63" s="131"/>
      <c r="I63" s="131"/>
      <c r="J63" s="131"/>
      <c r="L63" s="134"/>
      <c r="M63" s="134"/>
      <c r="N63" s="134"/>
      <c r="O63" s="134"/>
      <c r="P63" s="134"/>
      <c r="Q63" s="134"/>
      <c r="R63" s="134"/>
      <c r="S63" s="134"/>
      <c r="T63" s="134"/>
    </row>
    <row r="64" spans="2:20" ht="13.5" customHeight="1">
      <c r="B64" s="16" t="s">
        <v>110</v>
      </c>
      <c r="C64" s="64"/>
      <c r="D64" s="141" t="s">
        <v>141</v>
      </c>
      <c r="E64" s="142"/>
      <c r="F64" s="80" t="s">
        <v>92</v>
      </c>
      <c r="G64" s="17">
        <v>1</v>
      </c>
      <c r="H64" s="131"/>
      <c r="I64" s="131"/>
      <c r="J64" s="131"/>
      <c r="L64" s="134"/>
      <c r="M64" s="134"/>
      <c r="N64" s="134"/>
      <c r="O64" s="134"/>
      <c r="P64" s="134"/>
      <c r="Q64" s="134"/>
      <c r="R64" s="134"/>
      <c r="S64" s="134"/>
      <c r="T64" s="134"/>
    </row>
    <row r="65" spans="2:20" ht="13.5" customHeight="1">
      <c r="B65" s="156" t="s">
        <v>216</v>
      </c>
      <c r="C65" s="155"/>
      <c r="D65" s="141" t="s">
        <v>218</v>
      </c>
      <c r="E65" s="142"/>
      <c r="F65" s="80" t="s">
        <v>92</v>
      </c>
      <c r="G65" s="17">
        <v>0.13</v>
      </c>
      <c r="H65" s="131"/>
      <c r="I65" s="131"/>
      <c r="J65" s="131"/>
      <c r="L65" s="134"/>
      <c r="M65" s="134"/>
      <c r="N65" s="134"/>
      <c r="O65" s="134"/>
      <c r="P65" s="134"/>
      <c r="Q65" s="134"/>
      <c r="R65" s="134"/>
      <c r="S65" s="134"/>
      <c r="T65" s="134"/>
    </row>
    <row r="66" spans="2:20">
      <c r="B66" s="16" t="s">
        <v>93</v>
      </c>
      <c r="C66" s="64"/>
      <c r="D66" s="141" t="s">
        <v>111</v>
      </c>
      <c r="E66" s="142"/>
      <c r="F66" s="80" t="s">
        <v>94</v>
      </c>
      <c r="G66" s="17">
        <v>200</v>
      </c>
      <c r="H66" s="131"/>
      <c r="I66" s="131"/>
      <c r="J66" s="131"/>
      <c r="L66" s="134"/>
      <c r="M66" s="134"/>
      <c r="N66" s="134"/>
      <c r="O66" s="134"/>
      <c r="P66" s="134"/>
      <c r="Q66" s="134"/>
      <c r="R66" s="134"/>
      <c r="S66" s="134"/>
      <c r="T66" s="134"/>
    </row>
    <row r="67" spans="2:20">
      <c r="B67" s="16" t="s">
        <v>96</v>
      </c>
      <c r="C67" s="64"/>
      <c r="D67" s="139" t="s">
        <v>192</v>
      </c>
      <c r="E67" s="140"/>
      <c r="F67" s="13" t="s">
        <v>112</v>
      </c>
      <c r="G67" s="17"/>
      <c r="H67" s="135" t="s">
        <v>153</v>
      </c>
      <c r="I67" s="135"/>
      <c r="J67" s="135"/>
      <c r="L67" s="134"/>
      <c r="M67" s="134"/>
      <c r="N67" s="134"/>
      <c r="O67" s="134"/>
      <c r="P67" s="134"/>
      <c r="Q67" s="134"/>
      <c r="R67" s="134"/>
      <c r="S67" s="134"/>
      <c r="T67" s="134"/>
    </row>
    <row r="68" spans="2:20">
      <c r="B68" s="16" t="s">
        <v>96</v>
      </c>
      <c r="C68" s="64"/>
      <c r="D68" s="139" t="s">
        <v>193</v>
      </c>
      <c r="E68" s="140"/>
      <c r="F68" s="13" t="s">
        <v>112</v>
      </c>
      <c r="G68" s="17"/>
      <c r="H68" s="136" t="s">
        <v>154</v>
      </c>
      <c r="I68" s="137"/>
      <c r="J68" s="138"/>
      <c r="L68" s="134"/>
      <c r="M68" s="134"/>
      <c r="N68" s="134"/>
      <c r="O68" s="134"/>
      <c r="P68" s="134"/>
      <c r="Q68" s="134"/>
      <c r="R68" s="134"/>
      <c r="S68" s="134"/>
      <c r="T68" s="134"/>
    </row>
    <row r="69" spans="2:20">
      <c r="M69" s="101"/>
      <c r="N69" s="101"/>
      <c r="O69" s="101"/>
      <c r="P69" s="101"/>
      <c r="Q69" s="101"/>
      <c r="R69" s="101"/>
      <c r="S69" s="101"/>
      <c r="T69" s="101"/>
    </row>
    <row r="70" spans="2:20">
      <c r="B70" t="s">
        <v>155</v>
      </c>
      <c r="L70" s="102" t="s">
        <v>162</v>
      </c>
      <c r="M70" s="101"/>
      <c r="N70" s="101"/>
      <c r="O70" s="101"/>
      <c r="P70" s="101"/>
      <c r="Q70" s="101"/>
      <c r="R70" s="101"/>
      <c r="S70" s="101"/>
      <c r="T70" s="101"/>
    </row>
    <row r="71" spans="2:20">
      <c r="B71" t="s">
        <v>156</v>
      </c>
      <c r="L71" s="102" t="s">
        <v>163</v>
      </c>
      <c r="M71" s="101"/>
      <c r="N71" s="101"/>
      <c r="O71" s="101"/>
      <c r="P71" s="101"/>
      <c r="Q71" s="101"/>
      <c r="R71" s="101"/>
      <c r="S71" s="101"/>
      <c r="T71" s="101"/>
    </row>
    <row r="72" spans="2:20">
      <c r="L72" s="101"/>
      <c r="M72" s="101"/>
      <c r="N72" s="101"/>
      <c r="O72" s="101"/>
      <c r="P72" s="101"/>
      <c r="Q72" s="101"/>
      <c r="R72" s="101"/>
      <c r="S72" s="101"/>
      <c r="T72" s="101"/>
    </row>
    <row r="73" spans="2:20">
      <c r="B73" t="s">
        <v>166</v>
      </c>
      <c r="L73" s="101"/>
      <c r="N73" s="101"/>
      <c r="O73" s="101"/>
      <c r="P73" s="101"/>
      <c r="Q73" s="101"/>
      <c r="R73" s="101"/>
      <c r="S73" s="101"/>
      <c r="T73" s="101"/>
    </row>
    <row r="74" spans="2:20">
      <c r="B74" t="s">
        <v>167</v>
      </c>
    </row>
    <row r="75" spans="2:20">
      <c r="B75" t="s">
        <v>190</v>
      </c>
    </row>
    <row r="76" spans="2:20">
      <c r="B76" t="s">
        <v>168</v>
      </c>
    </row>
    <row r="77" spans="2:20">
      <c r="B77" t="s">
        <v>169</v>
      </c>
    </row>
    <row r="80" spans="2:20">
      <c r="B80" t="s">
        <v>211</v>
      </c>
    </row>
    <row r="81" spans="2:15">
      <c r="B81" s="131" t="s">
        <v>77</v>
      </c>
      <c r="C81" s="131"/>
      <c r="D81" s="131" t="s">
        <v>78</v>
      </c>
      <c r="E81" s="131"/>
      <c r="F81" s="17" t="s">
        <v>0</v>
      </c>
      <c r="G81" s="17" t="s">
        <v>1</v>
      </c>
      <c r="H81" s="131" t="s">
        <v>2</v>
      </c>
      <c r="I81" s="131"/>
      <c r="J81" s="131"/>
    </row>
    <row r="82" spans="2:15">
      <c r="B82" s="16" t="s">
        <v>91</v>
      </c>
      <c r="C82" s="64"/>
      <c r="D82" s="16"/>
      <c r="E82" s="64"/>
      <c r="F82" s="80" t="s">
        <v>90</v>
      </c>
      <c r="G82" s="17">
        <v>8.0000000000000002E-3</v>
      </c>
      <c r="H82" s="131"/>
      <c r="I82" s="131"/>
      <c r="J82" s="131"/>
    </row>
    <row r="86" spans="2:15">
      <c r="O86" s="102" t="s">
        <v>165</v>
      </c>
    </row>
    <row r="89" spans="2:15">
      <c r="L89" t="s">
        <v>202</v>
      </c>
    </row>
    <row r="91" spans="2:15">
      <c r="L91" t="s">
        <v>205</v>
      </c>
    </row>
    <row r="92" spans="2:15">
      <c r="L92" t="s">
        <v>206</v>
      </c>
    </row>
    <row r="93" spans="2:15">
      <c r="L93" t="s">
        <v>207</v>
      </c>
    </row>
    <row r="95" spans="2:15">
      <c r="L95" s="102" t="s">
        <v>203</v>
      </c>
    </row>
    <row r="96" spans="2:15">
      <c r="L96" s="102" t="s">
        <v>204</v>
      </c>
    </row>
    <row r="108" spans="15:15">
      <c r="O108" s="102" t="s">
        <v>208</v>
      </c>
    </row>
  </sheetData>
  <mergeCells count="52">
    <mergeCell ref="B81:C81"/>
    <mergeCell ref="D81:E81"/>
    <mergeCell ref="H81:J81"/>
    <mergeCell ref="H82:J82"/>
    <mergeCell ref="D38:E38"/>
    <mergeCell ref="D39:E39"/>
    <mergeCell ref="D43:E43"/>
    <mergeCell ref="D44:E44"/>
    <mergeCell ref="D48:E48"/>
    <mergeCell ref="H61:J61"/>
    <mergeCell ref="B56:C56"/>
    <mergeCell ref="D56:E56"/>
    <mergeCell ref="I56:J56"/>
    <mergeCell ref="B44:C44"/>
    <mergeCell ref="B65:C65"/>
    <mergeCell ref="B4:C4"/>
    <mergeCell ref="D4:E4"/>
    <mergeCell ref="D6:E6"/>
    <mergeCell ref="B32:C32"/>
    <mergeCell ref="D32:E32"/>
    <mergeCell ref="D15:E15"/>
    <mergeCell ref="D10:E10"/>
    <mergeCell ref="D16:E16"/>
    <mergeCell ref="D7:E7"/>
    <mergeCell ref="D8:E8"/>
    <mergeCell ref="D9:E9"/>
    <mergeCell ref="D12:E12"/>
    <mergeCell ref="D13:E13"/>
    <mergeCell ref="D14:E14"/>
    <mergeCell ref="M48:N48"/>
    <mergeCell ref="M49:N49"/>
    <mergeCell ref="M50:N50"/>
    <mergeCell ref="M51:N51"/>
    <mergeCell ref="B55:C55"/>
    <mergeCell ref="D55:E55"/>
    <mergeCell ref="I55:J55"/>
    <mergeCell ref="L60:T68"/>
    <mergeCell ref="B60:C60"/>
    <mergeCell ref="D60:E60"/>
    <mergeCell ref="H67:J67"/>
    <mergeCell ref="H68:J68"/>
    <mergeCell ref="D67:E67"/>
    <mergeCell ref="D68:E68"/>
    <mergeCell ref="D65:E65"/>
    <mergeCell ref="H65:J65"/>
    <mergeCell ref="D66:E66"/>
    <mergeCell ref="H66:J66"/>
    <mergeCell ref="H62:J62"/>
    <mergeCell ref="H63:J63"/>
    <mergeCell ref="D64:E64"/>
    <mergeCell ref="H64:J64"/>
    <mergeCell ref="H60:J60"/>
  </mergeCells>
  <phoneticPr fontId="6"/>
  <pageMargins left="0.78740157480314965" right="0.78740157480314965" top="0.98425196850393704" bottom="0.59055118110236227" header="0.51181102362204722" footer="0.51181102362204722"/>
  <pageSetup paperSize="9" scale="98" orientation="portrait" horizont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AW25"/>
  <sheetViews>
    <sheetView workbookViewId="0">
      <pane xSplit="2" ySplit="2" topLeftCell="C3" activePane="bottomRight" state="frozen"/>
      <selection pane="topRight"/>
      <selection pane="bottomLeft"/>
      <selection pane="bottomRight"/>
    </sheetView>
  </sheetViews>
  <sheetFormatPr defaultColWidth="9" defaultRowHeight="12.75"/>
  <cols>
    <col min="1" max="1" width="9" style="1"/>
    <col min="2" max="2" width="11.625" style="1" customWidth="1"/>
    <col min="3" max="49" width="6.625" style="1" customWidth="1"/>
    <col min="50" max="16384" width="9" style="1"/>
  </cols>
  <sheetData>
    <row r="2" spans="1:49" ht="18" customHeight="1">
      <c r="B2" s="36" t="s">
        <v>265</v>
      </c>
    </row>
    <row r="3" spans="1:49" s="4" customFormat="1">
      <c r="A3" s="10" t="str">
        <f>入力!C16</f>
        <v>埼玉</v>
      </c>
      <c r="B3" s="3" t="s">
        <v>9</v>
      </c>
      <c r="C3" s="3" t="s">
        <v>10</v>
      </c>
      <c r="D3" s="3" t="s">
        <v>11</v>
      </c>
      <c r="E3" s="3" t="s">
        <v>12</v>
      </c>
      <c r="F3" s="3" t="s">
        <v>13</v>
      </c>
      <c r="G3" s="3" t="s">
        <v>14</v>
      </c>
      <c r="H3" s="3" t="s">
        <v>15</v>
      </c>
      <c r="I3" s="3" t="s">
        <v>16</v>
      </c>
      <c r="J3" s="3" t="s">
        <v>17</v>
      </c>
      <c r="K3" s="3" t="s">
        <v>18</v>
      </c>
      <c r="L3" s="3" t="s">
        <v>19</v>
      </c>
      <c r="M3" s="3" t="s">
        <v>20</v>
      </c>
      <c r="N3" s="3" t="s">
        <v>21</v>
      </c>
      <c r="O3" s="3" t="s">
        <v>22</v>
      </c>
      <c r="P3" s="3" t="s">
        <v>23</v>
      </c>
      <c r="Q3" s="3" t="s">
        <v>24</v>
      </c>
      <c r="R3" s="3" t="s">
        <v>25</v>
      </c>
      <c r="S3" s="3" t="s">
        <v>26</v>
      </c>
      <c r="T3" s="3" t="s">
        <v>27</v>
      </c>
      <c r="U3" s="3" t="s">
        <v>28</v>
      </c>
      <c r="V3" s="3" t="s">
        <v>29</v>
      </c>
      <c r="W3" s="3" t="s">
        <v>30</v>
      </c>
      <c r="X3" s="3" t="s">
        <v>31</v>
      </c>
      <c r="Y3" s="3" t="s">
        <v>32</v>
      </c>
      <c r="Z3" s="3" t="s">
        <v>33</v>
      </c>
      <c r="AA3" s="3" t="s">
        <v>34</v>
      </c>
      <c r="AB3" s="3" t="s">
        <v>35</v>
      </c>
      <c r="AC3" s="3" t="s">
        <v>36</v>
      </c>
      <c r="AD3" s="3" t="s">
        <v>37</v>
      </c>
      <c r="AE3" s="3" t="s">
        <v>38</v>
      </c>
      <c r="AF3" s="3" t="s">
        <v>39</v>
      </c>
      <c r="AG3" s="3" t="s">
        <v>40</v>
      </c>
      <c r="AH3" s="3" t="s">
        <v>41</v>
      </c>
      <c r="AI3" s="3" t="s">
        <v>42</v>
      </c>
      <c r="AJ3" s="3" t="s">
        <v>43</v>
      </c>
      <c r="AK3" s="3" t="s">
        <v>44</v>
      </c>
      <c r="AL3" s="3" t="s">
        <v>45</v>
      </c>
      <c r="AM3" s="3" t="s">
        <v>46</v>
      </c>
      <c r="AN3" s="3" t="s">
        <v>47</v>
      </c>
      <c r="AO3" s="3" t="s">
        <v>48</v>
      </c>
      <c r="AP3" s="3" t="s">
        <v>49</v>
      </c>
      <c r="AQ3" s="3" t="s">
        <v>50</v>
      </c>
      <c r="AR3" s="3" t="s">
        <v>51</v>
      </c>
      <c r="AS3" s="3" t="s">
        <v>52</v>
      </c>
      <c r="AT3" s="3" t="s">
        <v>53</v>
      </c>
      <c r="AU3" s="3" t="s">
        <v>54</v>
      </c>
      <c r="AV3" s="3" t="s">
        <v>55</v>
      </c>
      <c r="AW3" s="3" t="s">
        <v>56</v>
      </c>
    </row>
    <row r="4" spans="1:49">
      <c r="A4" s="5">
        <f ca="1">INDIRECT(A$3)</f>
        <v>30400</v>
      </c>
      <c r="B4" s="6" t="s">
        <v>6</v>
      </c>
      <c r="C4" s="43">
        <v>27800</v>
      </c>
      <c r="D4" s="43">
        <v>33200</v>
      </c>
      <c r="E4" s="43">
        <v>32900</v>
      </c>
      <c r="F4" s="43">
        <v>32900</v>
      </c>
      <c r="G4" s="43">
        <v>34400</v>
      </c>
      <c r="H4" s="43">
        <v>32300</v>
      </c>
      <c r="I4" s="43">
        <v>30200</v>
      </c>
      <c r="J4" s="43">
        <v>30000</v>
      </c>
      <c r="K4" s="43">
        <v>30300</v>
      </c>
      <c r="L4" s="43">
        <v>30100</v>
      </c>
      <c r="M4" s="43">
        <v>30400</v>
      </c>
      <c r="N4" s="43">
        <v>31200</v>
      </c>
      <c r="O4" s="43">
        <v>32400</v>
      </c>
      <c r="P4" s="43">
        <v>32600</v>
      </c>
      <c r="Q4" s="43">
        <v>31000</v>
      </c>
      <c r="R4" s="43">
        <v>29900</v>
      </c>
      <c r="S4" s="43">
        <v>28000</v>
      </c>
      <c r="T4" s="43">
        <v>29900</v>
      </c>
      <c r="U4" s="43">
        <v>32200</v>
      </c>
      <c r="V4" s="43">
        <v>30900</v>
      </c>
      <c r="W4" s="43">
        <v>31000</v>
      </c>
      <c r="X4" s="43">
        <v>30900</v>
      </c>
      <c r="Y4" s="43">
        <v>29500</v>
      </c>
      <c r="Z4" s="43">
        <v>28800</v>
      </c>
      <c r="AA4" s="43">
        <v>29100</v>
      </c>
      <c r="AB4" s="43">
        <v>28700</v>
      </c>
      <c r="AC4" s="43">
        <v>29800</v>
      </c>
      <c r="AD4" s="43">
        <v>28300</v>
      </c>
      <c r="AE4" s="43">
        <v>30000</v>
      </c>
      <c r="AF4" s="43">
        <v>30000</v>
      </c>
      <c r="AG4" s="43">
        <v>25200</v>
      </c>
      <c r="AH4" s="43">
        <v>24200</v>
      </c>
      <c r="AI4" s="43">
        <v>26100</v>
      </c>
      <c r="AJ4" s="43">
        <v>25200</v>
      </c>
      <c r="AK4" s="43">
        <v>25600</v>
      </c>
      <c r="AL4" s="43">
        <v>28000</v>
      </c>
      <c r="AM4" s="43">
        <v>27900</v>
      </c>
      <c r="AN4" s="43">
        <v>29200</v>
      </c>
      <c r="AO4" s="43">
        <v>27300</v>
      </c>
      <c r="AP4" s="43">
        <v>30100</v>
      </c>
      <c r="AQ4" s="43">
        <v>28800</v>
      </c>
      <c r="AR4" s="43">
        <v>28300</v>
      </c>
      <c r="AS4" s="43">
        <v>29400</v>
      </c>
      <c r="AT4" s="43">
        <v>29500</v>
      </c>
      <c r="AU4" s="43">
        <v>30100</v>
      </c>
      <c r="AV4" s="43">
        <v>32400</v>
      </c>
      <c r="AW4" s="43">
        <v>28600</v>
      </c>
    </row>
    <row r="5" spans="1:49" s="43" customFormat="1">
      <c r="A5" s="5">
        <f ca="1">INDIRECT(A$3)</f>
        <v>25400</v>
      </c>
      <c r="B5" s="111" t="s">
        <v>7</v>
      </c>
      <c r="C5" s="43">
        <v>20900</v>
      </c>
      <c r="D5" s="43">
        <v>21700</v>
      </c>
      <c r="E5" s="43">
        <v>23100</v>
      </c>
      <c r="F5" s="43">
        <v>22900</v>
      </c>
      <c r="G5" s="43">
        <v>22000</v>
      </c>
      <c r="H5" s="43">
        <v>22100</v>
      </c>
      <c r="I5" s="43">
        <v>23000</v>
      </c>
      <c r="J5" s="43">
        <v>24900</v>
      </c>
      <c r="K5" s="43">
        <v>23800</v>
      </c>
      <c r="L5" s="43">
        <v>24800</v>
      </c>
      <c r="M5" s="43">
        <v>25400</v>
      </c>
      <c r="N5" s="43">
        <v>25100</v>
      </c>
      <c r="O5" s="43">
        <v>26800</v>
      </c>
      <c r="P5" s="43">
        <v>26500</v>
      </c>
      <c r="Q5" s="43">
        <v>26400</v>
      </c>
      <c r="R5" s="43">
        <v>24100</v>
      </c>
      <c r="S5" s="43">
        <v>22900</v>
      </c>
      <c r="T5" s="43">
        <v>24400</v>
      </c>
      <c r="U5" s="43">
        <v>25300</v>
      </c>
      <c r="V5" s="43">
        <v>24800</v>
      </c>
      <c r="W5" s="43">
        <v>26000</v>
      </c>
      <c r="X5" s="43">
        <v>24800</v>
      </c>
      <c r="Y5" s="43">
        <v>23700</v>
      </c>
      <c r="Z5" s="43">
        <v>21300</v>
      </c>
      <c r="AA5" s="43">
        <v>22700</v>
      </c>
      <c r="AB5" s="43">
        <v>23800</v>
      </c>
      <c r="AC5" s="43">
        <v>23300</v>
      </c>
      <c r="AD5" s="43">
        <v>23500</v>
      </c>
      <c r="AE5" s="43">
        <v>23400</v>
      </c>
      <c r="AF5" s="43">
        <v>23600</v>
      </c>
      <c r="AG5" s="43">
        <v>17900</v>
      </c>
      <c r="AH5" s="43">
        <v>19200</v>
      </c>
      <c r="AI5" s="43">
        <v>21100</v>
      </c>
      <c r="AJ5" s="43">
        <v>21900</v>
      </c>
      <c r="AK5" s="43">
        <v>19900</v>
      </c>
      <c r="AL5" s="43">
        <v>23400</v>
      </c>
      <c r="AM5" s="43">
        <v>24000</v>
      </c>
      <c r="AN5" s="43">
        <v>21000</v>
      </c>
      <c r="AO5" s="43">
        <v>21200</v>
      </c>
      <c r="AP5" s="43">
        <v>23100</v>
      </c>
      <c r="AQ5" s="43">
        <v>19800</v>
      </c>
      <c r="AR5" s="43">
        <v>20800</v>
      </c>
      <c r="AS5" s="43">
        <v>21300</v>
      </c>
      <c r="AT5" s="43">
        <v>19800</v>
      </c>
      <c r="AU5" s="43">
        <v>19300</v>
      </c>
      <c r="AV5" s="43">
        <v>20800</v>
      </c>
      <c r="AW5" s="43">
        <v>22300</v>
      </c>
    </row>
    <row r="6" spans="1:49">
      <c r="A6" s="5">
        <f ca="1">INDIRECT(A$3)</f>
        <v>30700</v>
      </c>
      <c r="B6" s="6" t="s">
        <v>8</v>
      </c>
      <c r="C6" s="43">
        <v>25900</v>
      </c>
      <c r="D6" s="43">
        <v>32900</v>
      </c>
      <c r="E6" s="43">
        <v>32000</v>
      </c>
      <c r="F6" s="43">
        <v>33500</v>
      </c>
      <c r="G6" s="43">
        <v>31800</v>
      </c>
      <c r="H6" s="43">
        <v>30100</v>
      </c>
      <c r="I6" s="43">
        <v>28700</v>
      </c>
      <c r="J6" s="43">
        <v>29400</v>
      </c>
      <c r="K6" s="43">
        <v>27000</v>
      </c>
      <c r="L6" s="43">
        <v>27000</v>
      </c>
      <c r="M6" s="43">
        <v>30700</v>
      </c>
      <c r="N6" s="43">
        <v>30000</v>
      </c>
      <c r="O6" s="43">
        <v>30500</v>
      </c>
      <c r="P6" s="43">
        <v>31400</v>
      </c>
      <c r="Q6" s="43">
        <v>30300</v>
      </c>
      <c r="R6" s="43">
        <v>26900</v>
      </c>
      <c r="S6" s="43">
        <v>26800</v>
      </c>
      <c r="T6" s="43">
        <v>28500</v>
      </c>
      <c r="U6" s="43">
        <v>27900</v>
      </c>
      <c r="V6" s="43">
        <v>29900</v>
      </c>
      <c r="W6" s="43">
        <v>29100</v>
      </c>
      <c r="X6" s="43">
        <v>29500</v>
      </c>
      <c r="Y6" s="43">
        <v>28600</v>
      </c>
      <c r="Z6" s="43">
        <v>25800</v>
      </c>
      <c r="AA6" s="43">
        <v>26800</v>
      </c>
      <c r="AB6" s="43">
        <v>25400</v>
      </c>
      <c r="AC6" s="43">
        <v>27300</v>
      </c>
      <c r="AD6" s="43">
        <v>25700</v>
      </c>
      <c r="AE6" s="43">
        <v>26500</v>
      </c>
      <c r="AF6" s="43">
        <v>24900</v>
      </c>
      <c r="AG6" s="43">
        <v>20900</v>
      </c>
      <c r="AH6" s="43">
        <v>22800</v>
      </c>
      <c r="AI6" s="43">
        <v>24700</v>
      </c>
      <c r="AJ6" s="43">
        <v>25200</v>
      </c>
      <c r="AK6" s="43">
        <v>23100</v>
      </c>
      <c r="AL6" s="43">
        <v>23200</v>
      </c>
      <c r="AM6" s="43">
        <v>24800</v>
      </c>
      <c r="AN6" s="43">
        <v>25200</v>
      </c>
      <c r="AO6" s="43">
        <v>25500</v>
      </c>
      <c r="AP6" s="43">
        <v>25900</v>
      </c>
      <c r="AQ6" s="43">
        <v>28600</v>
      </c>
      <c r="AR6" s="43">
        <v>24300</v>
      </c>
      <c r="AS6" s="43">
        <v>25400</v>
      </c>
      <c r="AT6" s="43">
        <v>27000</v>
      </c>
      <c r="AU6" s="43">
        <v>27100</v>
      </c>
      <c r="AV6" s="43">
        <v>29800</v>
      </c>
      <c r="AW6" s="43">
        <v>29700</v>
      </c>
    </row>
    <row r="7" spans="1:49">
      <c r="A7" s="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c r="A8" s="5"/>
      <c r="B8" s="6"/>
      <c r="C8" s="8"/>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ht="18" customHeight="1">
      <c r="B9" s="113" t="s">
        <v>184</v>
      </c>
      <c r="D9" s="53" t="s">
        <v>264</v>
      </c>
    </row>
    <row r="10" spans="1:49" ht="13.5">
      <c r="A10" s="10" t="str">
        <f>入力!C19</f>
        <v>関東</v>
      </c>
      <c r="B10" s="3" t="s">
        <v>57</v>
      </c>
      <c r="C10" s="9" t="s">
        <v>10</v>
      </c>
      <c r="D10" s="160" t="s">
        <v>59</v>
      </c>
      <c r="E10" s="161"/>
      <c r="F10" s="161"/>
      <c r="G10" s="161"/>
      <c r="H10" s="161"/>
      <c r="I10" s="161"/>
      <c r="J10" s="157" t="s">
        <v>60</v>
      </c>
      <c r="K10" s="143"/>
      <c r="L10" s="143"/>
      <c r="M10" s="143"/>
      <c r="N10" s="143"/>
      <c r="O10" s="143"/>
      <c r="P10" s="143"/>
      <c r="Q10" s="143"/>
      <c r="R10" s="143"/>
      <c r="S10" s="157" t="s">
        <v>61</v>
      </c>
      <c r="T10" s="158"/>
      <c r="U10" s="158"/>
      <c r="V10" s="157" t="s">
        <v>58</v>
      </c>
      <c r="W10" s="158"/>
      <c r="X10" s="158"/>
      <c r="Y10" s="158"/>
      <c r="Z10" s="157" t="s">
        <v>62</v>
      </c>
      <c r="AA10" s="158"/>
      <c r="AB10" s="158"/>
      <c r="AC10" s="158"/>
      <c r="AD10" s="158"/>
      <c r="AE10" s="158"/>
      <c r="AF10" s="158"/>
      <c r="AG10" s="157" t="s">
        <v>63</v>
      </c>
      <c r="AH10" s="158"/>
      <c r="AI10" s="158"/>
      <c r="AJ10" s="158"/>
      <c r="AK10" s="158"/>
      <c r="AL10" s="157" t="s">
        <v>64</v>
      </c>
      <c r="AM10" s="158"/>
      <c r="AN10" s="158"/>
      <c r="AO10" s="158"/>
      <c r="AP10" s="157" t="s">
        <v>65</v>
      </c>
      <c r="AQ10" s="158"/>
      <c r="AR10" s="158"/>
      <c r="AS10" s="158"/>
      <c r="AT10" s="158"/>
      <c r="AU10" s="158"/>
      <c r="AV10" s="158"/>
      <c r="AW10" s="3" t="s">
        <v>56</v>
      </c>
    </row>
    <row r="11" spans="1:49">
      <c r="A11" s="5">
        <f ca="1">IF(A10="北海道",C11,IF(A10="沖縄",AW11,INDIRECT(A$10)))</f>
        <v>45000</v>
      </c>
      <c r="B11" s="114" t="s">
        <v>220</v>
      </c>
      <c r="C11" s="8">
        <v>49000</v>
      </c>
      <c r="D11" s="159">
        <v>45000</v>
      </c>
      <c r="E11" s="159"/>
      <c r="F11" s="159"/>
      <c r="G11" s="159"/>
      <c r="H11" s="159"/>
      <c r="I11" s="159"/>
      <c r="J11" s="159">
        <v>45000</v>
      </c>
      <c r="K11" s="159"/>
      <c r="L11" s="159"/>
      <c r="M11" s="159"/>
      <c r="N11" s="159"/>
      <c r="O11" s="159"/>
      <c r="P11" s="159"/>
      <c r="Q11" s="159"/>
      <c r="R11" s="159"/>
      <c r="S11" s="159">
        <v>43000</v>
      </c>
      <c r="T11" s="159"/>
      <c r="U11" s="159"/>
      <c r="V11" s="159">
        <v>43000</v>
      </c>
      <c r="W11" s="159"/>
      <c r="X11" s="159"/>
      <c r="Y11" s="159"/>
      <c r="Z11" s="159">
        <v>42000</v>
      </c>
      <c r="AA11" s="159"/>
      <c r="AB11" s="159"/>
      <c r="AC11" s="159"/>
      <c r="AD11" s="159"/>
      <c r="AE11" s="159"/>
      <c r="AF11" s="159"/>
      <c r="AG11" s="159">
        <v>43000</v>
      </c>
      <c r="AH11" s="159"/>
      <c r="AI11" s="159"/>
      <c r="AJ11" s="159"/>
      <c r="AK11" s="159"/>
      <c r="AL11" s="159">
        <v>42000</v>
      </c>
      <c r="AM11" s="159"/>
      <c r="AN11" s="159"/>
      <c r="AO11" s="159"/>
      <c r="AP11" s="159">
        <v>41000</v>
      </c>
      <c r="AQ11" s="159"/>
      <c r="AR11" s="159"/>
      <c r="AS11" s="159"/>
      <c r="AT11" s="159"/>
      <c r="AU11" s="159"/>
      <c r="AV11" s="159"/>
      <c r="AW11" s="5">
        <v>40000</v>
      </c>
    </row>
    <row r="12" spans="1:49">
      <c r="A12" s="5"/>
      <c r="B12" s="3"/>
      <c r="C12" s="7"/>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c r="A13" s="5"/>
      <c r="B13" s="3"/>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row>
    <row r="16" spans="1:49">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row>
    <row r="17" spans="3:49">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row>
    <row r="18" spans="3:49">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row>
    <row r="20" spans="3:49">
      <c r="M20" s="1" t="s">
        <v>149</v>
      </c>
    </row>
    <row r="21" spans="3:49">
      <c r="M21" s="1" t="s">
        <v>149</v>
      </c>
    </row>
    <row r="22" spans="3:49">
      <c r="M22" s="1" t="s">
        <v>149</v>
      </c>
    </row>
    <row r="23" spans="3:49">
      <c r="M23" s="1" t="s">
        <v>149</v>
      </c>
    </row>
    <row r="25" spans="3:49">
      <c r="M25" s="1" t="s">
        <v>149</v>
      </c>
    </row>
  </sheetData>
  <mergeCells count="16">
    <mergeCell ref="AL10:AO10"/>
    <mergeCell ref="AP10:AV10"/>
    <mergeCell ref="D11:I11"/>
    <mergeCell ref="J11:R11"/>
    <mergeCell ref="S11:U11"/>
    <mergeCell ref="V11:Y11"/>
    <mergeCell ref="Z11:AF11"/>
    <mergeCell ref="AG11:AK11"/>
    <mergeCell ref="AL11:AO11"/>
    <mergeCell ref="AP11:AV11"/>
    <mergeCell ref="D10:I10"/>
    <mergeCell ref="J10:R10"/>
    <mergeCell ref="S10:U10"/>
    <mergeCell ref="V10:Y10"/>
    <mergeCell ref="Z10:AF10"/>
    <mergeCell ref="AG10:AK10"/>
  </mergeCells>
  <phoneticPr fontId="6"/>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CE6E-4843-4187-B027-9937DDA92377}">
  <dimension ref="A2:BB6"/>
  <sheetViews>
    <sheetView workbookViewId="0"/>
  </sheetViews>
  <sheetFormatPr defaultRowHeight="13.5"/>
  <sheetData>
    <row r="2" spans="1:54" s="1" customFormat="1" ht="14.25">
      <c r="B2" s="36" t="s">
        <v>263</v>
      </c>
    </row>
    <row r="3" spans="1:54" s="4" customFormat="1">
      <c r="A3" s="10" t="str">
        <f>入力!C25</f>
        <v>さいたま</v>
      </c>
      <c r="B3" s="3" t="s">
        <v>221</v>
      </c>
      <c r="C3" s="15" t="s">
        <v>222</v>
      </c>
      <c r="D3" s="15" t="s">
        <v>223</v>
      </c>
      <c r="E3" s="15" t="s">
        <v>224</v>
      </c>
      <c r="F3" s="15" t="s">
        <v>225</v>
      </c>
      <c r="G3" s="15" t="s">
        <v>226</v>
      </c>
      <c r="H3" s="15" t="s">
        <v>227</v>
      </c>
      <c r="I3" s="15" t="s">
        <v>228</v>
      </c>
      <c r="J3" s="15" t="s">
        <v>229</v>
      </c>
      <c r="K3" s="15" t="s">
        <v>230</v>
      </c>
      <c r="L3" s="15" t="s">
        <v>231</v>
      </c>
      <c r="M3" s="15" t="s">
        <v>232</v>
      </c>
      <c r="N3" s="15" t="s">
        <v>233</v>
      </c>
      <c r="O3" s="15" t="s">
        <v>234</v>
      </c>
      <c r="P3" s="15" t="s">
        <v>235</v>
      </c>
      <c r="Q3" s="15" t="s">
        <v>236</v>
      </c>
      <c r="R3" s="15" t="s">
        <v>237</v>
      </c>
      <c r="S3" s="15" t="s">
        <v>238</v>
      </c>
      <c r="T3" s="15" t="s">
        <v>239</v>
      </c>
      <c r="U3" s="15" t="s">
        <v>240</v>
      </c>
      <c r="V3" s="15" t="s">
        <v>241</v>
      </c>
      <c r="W3" s="115" t="s">
        <v>25</v>
      </c>
      <c r="X3" s="115" t="s">
        <v>26</v>
      </c>
      <c r="Y3" s="115" t="s">
        <v>27</v>
      </c>
      <c r="Z3" s="115" t="s">
        <v>242</v>
      </c>
      <c r="AA3" s="115" t="s">
        <v>243</v>
      </c>
      <c r="AB3" s="115" t="s">
        <v>244</v>
      </c>
      <c r="AC3" s="115" t="s">
        <v>245</v>
      </c>
      <c r="AD3" s="115" t="s">
        <v>246</v>
      </c>
      <c r="AE3" s="115" t="s">
        <v>247</v>
      </c>
      <c r="AF3" s="115" t="s">
        <v>248</v>
      </c>
      <c r="AG3" s="115" t="s">
        <v>249</v>
      </c>
      <c r="AH3" s="115" t="s">
        <v>250</v>
      </c>
      <c r="AI3" s="115" t="s">
        <v>251</v>
      </c>
      <c r="AJ3" s="115" t="s">
        <v>252</v>
      </c>
      <c r="AK3" s="115" t="s">
        <v>253</v>
      </c>
      <c r="AL3" s="115" t="s">
        <v>254</v>
      </c>
      <c r="AM3" s="115" t="s">
        <v>255</v>
      </c>
      <c r="AN3" s="115" t="s">
        <v>42</v>
      </c>
      <c r="AO3" s="115" t="s">
        <v>43</v>
      </c>
      <c r="AP3" s="115" t="s">
        <v>44</v>
      </c>
      <c r="AQ3" s="115" t="s">
        <v>45</v>
      </c>
      <c r="AR3" s="115" t="s">
        <v>256</v>
      </c>
      <c r="AS3" s="115" t="s">
        <v>257</v>
      </c>
      <c r="AT3" s="115" t="s">
        <v>258</v>
      </c>
      <c r="AU3" s="115" t="s">
        <v>49</v>
      </c>
      <c r="AV3" s="115" t="s">
        <v>50</v>
      </c>
      <c r="AW3" s="115" t="s">
        <v>51</v>
      </c>
      <c r="AX3" s="115" t="s">
        <v>52</v>
      </c>
      <c r="AY3" s="115" t="s">
        <v>53</v>
      </c>
      <c r="AZ3" s="115" t="s">
        <v>54</v>
      </c>
      <c r="BA3" s="115" t="s">
        <v>55</v>
      </c>
      <c r="BB3" s="115" t="s">
        <v>259</v>
      </c>
    </row>
    <row r="4" spans="1:54" s="1" customFormat="1">
      <c r="A4" s="5">
        <f>HLOOKUP(A3,B3:BB4,2,FALSE)</f>
        <v>144</v>
      </c>
      <c r="B4" s="6" t="s">
        <v>260</v>
      </c>
      <c r="C4" s="117">
        <v>145</v>
      </c>
      <c r="D4" s="117">
        <v>144</v>
      </c>
      <c r="E4" s="118">
        <v>146</v>
      </c>
      <c r="F4" s="118">
        <v>146</v>
      </c>
      <c r="G4" s="118">
        <v>146</v>
      </c>
      <c r="H4" s="118">
        <v>144</v>
      </c>
      <c r="I4" s="119">
        <v>147</v>
      </c>
      <c r="J4" s="119">
        <v>143</v>
      </c>
      <c r="K4" s="119">
        <v>149</v>
      </c>
      <c r="L4" s="119">
        <v>148</v>
      </c>
      <c r="M4" s="119">
        <v>153</v>
      </c>
      <c r="N4" s="119">
        <v>152</v>
      </c>
      <c r="O4" s="119">
        <v>144</v>
      </c>
      <c r="P4" s="119">
        <v>145</v>
      </c>
      <c r="Q4" s="119">
        <v>145</v>
      </c>
      <c r="R4" s="119">
        <v>144</v>
      </c>
      <c r="S4" s="119">
        <v>144</v>
      </c>
      <c r="T4" s="119">
        <v>144</v>
      </c>
      <c r="U4" s="119">
        <v>144</v>
      </c>
      <c r="V4" s="119">
        <v>146</v>
      </c>
      <c r="W4" s="119">
        <v>147</v>
      </c>
      <c r="X4" s="119">
        <v>148</v>
      </c>
      <c r="Y4" s="119">
        <v>150</v>
      </c>
      <c r="Z4" s="119">
        <v>149</v>
      </c>
      <c r="AA4" s="119">
        <v>150</v>
      </c>
      <c r="AB4" s="119">
        <v>151</v>
      </c>
      <c r="AC4" s="119">
        <v>149</v>
      </c>
      <c r="AD4" s="119">
        <v>149</v>
      </c>
      <c r="AE4" s="119">
        <v>150</v>
      </c>
      <c r="AF4" s="119">
        <v>147</v>
      </c>
      <c r="AG4" s="119">
        <v>149</v>
      </c>
      <c r="AH4" s="119">
        <v>148</v>
      </c>
      <c r="AI4" s="119">
        <v>148</v>
      </c>
      <c r="AJ4" s="119">
        <v>147</v>
      </c>
      <c r="AK4" s="119">
        <v>146</v>
      </c>
      <c r="AL4" s="119">
        <v>154</v>
      </c>
      <c r="AM4" s="119">
        <v>154</v>
      </c>
      <c r="AN4" s="119">
        <v>151</v>
      </c>
      <c r="AO4" s="119">
        <v>152</v>
      </c>
      <c r="AP4" s="119">
        <v>151</v>
      </c>
      <c r="AQ4" s="119">
        <v>149</v>
      </c>
      <c r="AR4" s="119">
        <v>155</v>
      </c>
      <c r="AS4" s="119">
        <v>155</v>
      </c>
      <c r="AT4" s="119">
        <v>163</v>
      </c>
      <c r="AU4" s="119">
        <v>150</v>
      </c>
      <c r="AV4" s="119">
        <v>152</v>
      </c>
      <c r="AW4" s="119">
        <v>155</v>
      </c>
      <c r="AX4" s="119">
        <v>150</v>
      </c>
      <c r="AY4" s="119">
        <v>156</v>
      </c>
      <c r="AZ4" s="119">
        <v>154</v>
      </c>
      <c r="BA4" s="119">
        <v>154</v>
      </c>
      <c r="BB4" s="119">
        <v>153</v>
      </c>
    </row>
    <row r="5" spans="1:54" s="43" customFormat="1" ht="12.75">
      <c r="A5" s="116"/>
      <c r="B5" s="111"/>
    </row>
    <row r="6" spans="1:54" s="1" customFormat="1" ht="12.75">
      <c r="A6" s="5"/>
      <c r="B6" s="6"/>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sheetData>
  <phoneticPr fontId="6"/>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入力</vt:lpstr>
      <vt:lpstr>価格表</vt:lpstr>
      <vt:lpstr>50L～1000L（マットレス）</vt:lpstr>
      <vt:lpstr>R7年3月労務単価</vt:lpstr>
      <vt:lpstr>R7年4月燃料費</vt:lpstr>
      <vt:lpstr>'50L～1000L（マットレス）'!Print_Area</vt:lpstr>
      <vt:lpstr>入力!Print_Area</vt:lpstr>
      <vt:lpstr>'R7年3月労務単価'!愛知</vt:lpstr>
      <vt:lpstr>'R7年3月労務単価'!愛媛</vt:lpstr>
      <vt:lpstr>'R7年3月労務単価'!茨城</vt:lpstr>
      <vt:lpstr>'R7年3月労務単価'!岡山</vt:lpstr>
      <vt:lpstr>'R7年3月労務単価'!沖縄</vt:lpstr>
      <vt:lpstr>'R7年3月労務単価'!関東</vt:lpstr>
      <vt:lpstr>'R7年3月労務単価'!岩手</vt:lpstr>
      <vt:lpstr>'R7年3月労務単価'!岐阜</vt:lpstr>
      <vt:lpstr>'R7年3月労務単価'!宮崎</vt:lpstr>
      <vt:lpstr>'R7年3月労務単価'!宮城</vt:lpstr>
      <vt:lpstr>'R7年3月労務単価'!京都</vt:lpstr>
      <vt:lpstr>'R7年3月労務単価'!近畿</vt:lpstr>
      <vt:lpstr>'R7年3月労務単価'!九州</vt:lpstr>
      <vt:lpstr>'R7年3月労務単価'!熊本</vt:lpstr>
      <vt:lpstr>'R7年3月労務単価'!群馬</vt:lpstr>
      <vt:lpstr>'R7年3月労務単価'!広島</vt:lpstr>
      <vt:lpstr>'R7年3月労務単価'!香川</vt:lpstr>
      <vt:lpstr>'R7年3月労務単価'!高知</vt:lpstr>
      <vt:lpstr>'R7年3月労務単価'!佐賀</vt:lpstr>
      <vt:lpstr>'R7年3月労務単価'!埼玉</vt:lpstr>
      <vt:lpstr>'R7年3月労務単価'!三重</vt:lpstr>
      <vt:lpstr>'R7年3月労務単価'!山形</vt:lpstr>
      <vt:lpstr>'R7年3月労務単価'!山口</vt:lpstr>
      <vt:lpstr>'R7年3月労務単価'!山梨</vt:lpstr>
      <vt:lpstr>'R7年3月労務単価'!四国</vt:lpstr>
      <vt:lpstr>'R7年3月労務単価'!滋賀</vt:lpstr>
      <vt:lpstr>'R7年3月労務単価'!鹿児島</vt:lpstr>
      <vt:lpstr>'R7年3月労務単価'!秋田</vt:lpstr>
      <vt:lpstr>'R7年3月労務単価'!新潟</vt:lpstr>
      <vt:lpstr>'R7年3月労務単価'!神奈川</vt:lpstr>
      <vt:lpstr>'R7年3月労務単価'!青森</vt:lpstr>
      <vt:lpstr>'R7年3月労務単価'!静岡</vt:lpstr>
      <vt:lpstr>'R7年3月労務単価'!石川</vt:lpstr>
      <vt:lpstr>'R7年3月労務単価'!千葉</vt:lpstr>
      <vt:lpstr>'R7年3月労務単価'!大阪</vt:lpstr>
      <vt:lpstr>'R7年3月労務単価'!大分</vt:lpstr>
      <vt:lpstr>'R7年3月労務単価'!中国</vt:lpstr>
      <vt:lpstr>'R7年3月労務単価'!中部</vt:lpstr>
      <vt:lpstr>'R7年3月労務単価'!長崎</vt:lpstr>
      <vt:lpstr>'R7年3月労務単価'!長野</vt:lpstr>
      <vt:lpstr>'R7年3月労務単価'!鳥取</vt:lpstr>
      <vt:lpstr>'R7年3月労務単価'!島根</vt:lpstr>
      <vt:lpstr>'R7年3月労務単価'!東京</vt:lpstr>
      <vt:lpstr>'R7年3月労務単価'!東北</vt:lpstr>
      <vt:lpstr>'R7年3月労務単価'!徳島</vt:lpstr>
      <vt:lpstr>'R7年3月労務単価'!栃木</vt:lpstr>
      <vt:lpstr>'R7年3月労務単価'!奈良</vt:lpstr>
      <vt:lpstr>'R7年3月労務単価'!富山</vt:lpstr>
      <vt:lpstr>'R7年3月労務単価'!福井</vt:lpstr>
      <vt:lpstr>'R7年3月労務単価'!福岡</vt:lpstr>
      <vt:lpstr>'R7年3月労務単価'!福島</vt:lpstr>
      <vt:lpstr>'R7年3月労務単価'!兵庫</vt:lpstr>
      <vt:lpstr>'R7年3月労務単価'!北海道</vt:lpstr>
      <vt:lpstr>'R7年3月労務単価'!北陸</vt:lpstr>
      <vt:lpstr>'R7年3月労務単価'!和歌山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ETP</dc:creator>
  <cp:lastModifiedBy>純 原田</cp:lastModifiedBy>
  <cp:lastPrinted>2020-02-06T07:07:40Z</cp:lastPrinted>
  <dcterms:created xsi:type="dcterms:W3CDTF">1996-07-10T04:11:24Z</dcterms:created>
  <dcterms:modified xsi:type="dcterms:W3CDTF">2025-05-07T06:15:34Z</dcterms:modified>
</cp:coreProperties>
</file>